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TobiasAn\Box\Supply Chain Management Ug\Procurement\Tender\2022\Construction works\Annex D_Bill of Quantities\Imvepi &amp; Rhino Camp\Omugo-Rhino Camp\"/>
    </mc:Choice>
  </mc:AlternateContent>
  <xr:revisionPtr revIDLastSave="0" documentId="13_ncr:1_{C53C71A3-6CFA-42D7-9E16-B9AD22C5C89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COMMODATION IMVEPI" sheetId="1" r:id="rId1"/>
  </sheets>
  <definedNames>
    <definedName name="_xlnm.Print_Area" localSheetId="0">'ACCOMMODATION IMVEPI'!$A$1:$F$406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4" i="1" l="1"/>
  <c r="F211" i="1" l="1"/>
  <c r="F204" i="1"/>
  <c r="F388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7" i="1"/>
  <c r="F386" i="1"/>
  <c r="D141" i="1"/>
  <c r="D135" i="1"/>
  <c r="D127" i="1"/>
  <c r="D131" i="1"/>
  <c r="D153" i="1"/>
  <c r="D151" i="1"/>
  <c r="D176" i="1"/>
  <c r="F176" i="1" s="1"/>
  <c r="D178" i="1"/>
  <c r="F178" i="1" s="1"/>
  <c r="D180" i="1"/>
  <c r="F180" i="1" s="1"/>
  <c r="D186" i="1"/>
  <c r="F186" i="1" s="1"/>
  <c r="D184" i="1"/>
  <c r="F188" i="1"/>
  <c r="D78" i="1"/>
  <c r="F381" i="1"/>
  <c r="D278" i="1" l="1"/>
  <c r="F184" i="1"/>
  <c r="F242" i="1"/>
  <c r="F361" i="1"/>
  <c r="F379" i="1"/>
  <c r="F377" i="1"/>
  <c r="F373" i="1"/>
  <c r="F371" i="1"/>
  <c r="F369" i="1"/>
  <c r="F367" i="1"/>
  <c r="F364" i="1"/>
  <c r="F359" i="1"/>
  <c r="F357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1" i="1"/>
  <c r="F240" i="1"/>
  <c r="F239" i="1"/>
  <c r="F238" i="1"/>
  <c r="F237" i="1"/>
  <c r="F236" i="1"/>
  <c r="F235" i="1"/>
  <c r="F234" i="1"/>
  <c r="F233" i="1"/>
  <c r="F232" i="1"/>
  <c r="F159" i="1"/>
  <c r="F155" i="1"/>
  <c r="F108" i="1"/>
  <c r="F106" i="1"/>
  <c r="F88" i="1"/>
  <c r="F94" i="1"/>
  <c r="F212" i="1"/>
  <c r="D209" i="1"/>
  <c r="F209" i="1" s="1"/>
  <c r="F202" i="1"/>
  <c r="D201" i="1"/>
  <c r="F201" i="1" s="1"/>
  <c r="F200" i="1"/>
  <c r="F199" i="1"/>
  <c r="F198" i="1"/>
  <c r="F197" i="1"/>
  <c r="F196" i="1"/>
  <c r="F195" i="1"/>
  <c r="F194" i="1"/>
  <c r="F193" i="1"/>
  <c r="F223" i="1" l="1"/>
  <c r="F406" i="1"/>
  <c r="F50" i="1" s="1"/>
  <c r="F264" i="1" l="1"/>
  <c r="F268" i="1" s="1"/>
  <c r="F125" i="1"/>
  <c r="F143" i="1"/>
  <c r="F142" i="1"/>
  <c r="F141" i="1"/>
  <c r="F140" i="1"/>
  <c r="F139" i="1"/>
  <c r="F138" i="1"/>
  <c r="F137" i="1"/>
  <c r="F136" i="1"/>
  <c r="F135" i="1"/>
  <c r="F134" i="1"/>
  <c r="F132" i="1"/>
  <c r="F131" i="1"/>
  <c r="F130" i="1"/>
  <c r="F128" i="1"/>
  <c r="F126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D327" i="1"/>
  <c r="F327" i="1" s="1"/>
  <c r="F326" i="1"/>
  <c r="F325" i="1"/>
  <c r="F324" i="1"/>
  <c r="F323" i="1"/>
  <c r="F322" i="1"/>
  <c r="F321" i="1"/>
  <c r="F320" i="1"/>
  <c r="F319" i="1"/>
  <c r="F318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D282" i="1"/>
  <c r="F282" i="1" s="1"/>
  <c r="F281" i="1"/>
  <c r="F280" i="1"/>
  <c r="F279" i="1"/>
  <c r="F278" i="1"/>
  <c r="F277" i="1"/>
  <c r="F276" i="1"/>
  <c r="F153" i="1"/>
  <c r="F152" i="1"/>
  <c r="F151" i="1"/>
  <c r="F150" i="1"/>
  <c r="F149" i="1"/>
  <c r="F148" i="1"/>
  <c r="F147" i="1"/>
  <c r="F146" i="1"/>
  <c r="F145" i="1"/>
  <c r="F113" i="1"/>
  <c r="F112" i="1"/>
  <c r="F111" i="1"/>
  <c r="F110" i="1"/>
  <c r="F103" i="1"/>
  <c r="F102" i="1"/>
  <c r="F101" i="1"/>
  <c r="F100" i="1"/>
  <c r="F99" i="1"/>
  <c r="F98" i="1"/>
  <c r="F93" i="1"/>
  <c r="F92" i="1"/>
  <c r="F91" i="1"/>
  <c r="F90" i="1"/>
  <c r="F86" i="1"/>
  <c r="D85" i="1"/>
  <c r="F85" i="1" s="1"/>
  <c r="F84" i="1"/>
  <c r="F83" i="1"/>
  <c r="F82" i="1"/>
  <c r="F81" i="1"/>
  <c r="F80" i="1"/>
  <c r="F78" i="1"/>
  <c r="F64" i="1"/>
  <c r="F161" i="1" l="1"/>
  <c r="F32" i="1" s="1"/>
  <c r="F39" i="1"/>
  <c r="F118" i="1"/>
  <c r="F29" i="1" s="1"/>
  <c r="F306" i="1"/>
  <c r="F43" i="1" s="1"/>
  <c r="F349" i="1"/>
  <c r="F47" i="1" s="1"/>
  <c r="F66" i="1"/>
  <c r="F36" i="1" l="1"/>
  <c r="F68" i="1"/>
  <c r="F24" i="1" s="1"/>
  <c r="F53" i="1" l="1"/>
  <c r="F6" i="1" s="1"/>
  <c r="F11" i="1" l="1"/>
  <c r="F15" i="1" s="1"/>
</calcChain>
</file>

<file path=xl/sharedStrings.xml><?xml version="1.0" encoding="utf-8"?>
<sst xmlns="http://schemas.openxmlformats.org/spreadsheetml/2006/main" count="285" uniqueCount="185">
  <si>
    <t>Item</t>
  </si>
  <si>
    <t>Description</t>
  </si>
  <si>
    <t>Unit</t>
  </si>
  <si>
    <t>Qty</t>
  </si>
  <si>
    <t>ROOF</t>
  </si>
  <si>
    <t>m</t>
  </si>
  <si>
    <t>Painting</t>
  </si>
  <si>
    <t>no</t>
  </si>
  <si>
    <t>Cement and sand ( 1:4) render trowelled smooth  on concrete or masonry</t>
  </si>
  <si>
    <t>15mm to walls.</t>
  </si>
  <si>
    <t>Painting : 'Sadolin Paints' or equal and approved.</t>
  </si>
  <si>
    <t>A</t>
  </si>
  <si>
    <t>Rate Ushs</t>
  </si>
  <si>
    <t>Amount Ushs</t>
  </si>
  <si>
    <t>25 x 225mm Wrot Cypress fascia board</t>
  </si>
  <si>
    <t>Knot prime stop and apply three coats of gloss oil paint to timber surfaces.</t>
  </si>
  <si>
    <t>Knot, prime, stop and apply three coats of gloss oil paint to wood fascia 200-300mm girth.</t>
  </si>
  <si>
    <t>ACCOMMODATION IMPROVEMENT</t>
  </si>
  <si>
    <t>item</t>
  </si>
  <si>
    <t>PRELIMINARIES</t>
  </si>
  <si>
    <t>Mobilization and demobilization of tools, personnel, including storage of materials</t>
  </si>
  <si>
    <t>TOTAL PRELIMINARIES TO SUMMARY</t>
  </si>
  <si>
    <t>ELEMENT NO 1</t>
  </si>
  <si>
    <t>SUBSTRUCTURE (All Provisional)</t>
  </si>
  <si>
    <t>Site Preparation</t>
  </si>
  <si>
    <t>Excavation and Earthworks.</t>
  </si>
  <si>
    <t>Excavate trenches for wall foundations: commencing from ground levels : not exceeding 1.5m deep .</t>
  </si>
  <si>
    <t>Cm</t>
  </si>
  <si>
    <t>Disposal of excavated material</t>
  </si>
  <si>
    <t>Selected excavated material in filling to foundation trenches : around walling : placed in 200mm layers : watered and compacted to 95% MDD</t>
  </si>
  <si>
    <t>Remove surplus excavated material from site</t>
  </si>
  <si>
    <t>Insitu concrete grade 15 / 20mmaggregate as described.</t>
  </si>
  <si>
    <t>Foundations in trenches</t>
  </si>
  <si>
    <t>Sm</t>
  </si>
  <si>
    <t xml:space="preserve">ITEM </t>
  </si>
  <si>
    <t>D E S C R I P T I O N</t>
  </si>
  <si>
    <t>UNIT</t>
  </si>
  <si>
    <t>QTY.</t>
  </si>
  <si>
    <t>RATE Ushs</t>
  </si>
  <si>
    <t>AMOUNT Ushs</t>
  </si>
  <si>
    <t>Sawn formwork as described to:</t>
  </si>
  <si>
    <t>Vertical edges of surface bed : over 75mm but not exceeding 150 mm high.</t>
  </si>
  <si>
    <t>Brickwork in burnt clay bricks in cement and sand mortar (1:3) mix; with and including 25 x 3mm hoop iron strips laid horizontally every alternate course.</t>
  </si>
  <si>
    <t>230 mm thick plinth walling.</t>
  </si>
  <si>
    <t>Splash apron</t>
  </si>
  <si>
    <t>75mm thick concrete (grade 20) splash apron on 75mm hardcore base well rammed and apron finished with 25mm thick cement and sand (1:3) screed trowelled smooth to gentle falls with division strips every 2.00 metre length and including 150mm thick concrete block edge wall average 500mm deep rendered on and including 450mm x 150mm thick concrete grade 15 foundation and all necessary excavations and disposal of spoil and formwork to edge of apron</t>
  </si>
  <si>
    <t>TOTAL SUBSTRUCTURE TO SUMMARY</t>
  </si>
  <si>
    <t>ELEMENT NO. 2</t>
  </si>
  <si>
    <t xml:space="preserve">SUPER STRUCTURE </t>
  </si>
  <si>
    <t xml:space="preserve">Structural hollow section including cutting to length, welding of anhcorages, hoisting and fixing including all the necessary modifications to siute the structural design </t>
  </si>
  <si>
    <t>100x100mm, 4mm thick structural square hollow section</t>
  </si>
  <si>
    <t>Damp proof courses : hessian based bituminous felt: bedded in cement and sand (1:4) mortar : 300mm laps.</t>
  </si>
  <si>
    <t>Horizontal : 230mm ditto</t>
  </si>
  <si>
    <t>Brickwork in burnt clay bricks in cement and sand mortar (1:4) mix with and including 25 x 3mm hoop iron strips laid horizontally every alternate course.</t>
  </si>
  <si>
    <t>TOTAL SUPER STRUCTURE TO SUMMARY</t>
  </si>
  <si>
    <t>No</t>
  </si>
  <si>
    <t>ELEMENT NO. 5</t>
  </si>
  <si>
    <t>EXTERNAL FINISHES</t>
  </si>
  <si>
    <t>Prepare and apply one undercoat and two finishing coats weather guard paint on rendered surfaces.</t>
  </si>
  <si>
    <t>TOTAL EXTERNAL WALLS FINISHESTO SUMMARY</t>
  </si>
  <si>
    <t>ELEMENT NO.  6</t>
  </si>
  <si>
    <t>INTERNAL FINISHES</t>
  </si>
  <si>
    <t>Floor Finishes</t>
  </si>
  <si>
    <t>Cement and sand (1:4) screeds and pavings : one coat: steel trowell finish : laid on concrete</t>
  </si>
  <si>
    <t>20mm thick screed</t>
  </si>
  <si>
    <t>Wall Finishes</t>
  </si>
  <si>
    <t>15mm thick cement and sand plaster : steel trowell finish to walls.</t>
  </si>
  <si>
    <t>Prepare and apply one undercoat and three finishings coats of matt vinyl paint to plastered surfaces.</t>
  </si>
  <si>
    <t>TOTAL INTERNAL FINISHES TO SUMMARY.</t>
  </si>
  <si>
    <t>ELECTRICAL INSTALLATION</t>
  </si>
  <si>
    <t>Mild steel rod reinforcement to BS 4461 as described.</t>
  </si>
  <si>
    <t>kg</t>
  </si>
  <si>
    <t>High yield tensile steel bar reinforcement to BS 4449 as described including cutting to lengths, bending, hoisting and fixing including all necessary tying wire and spacing blocks.</t>
  </si>
  <si>
    <t>Sides of columns</t>
  </si>
  <si>
    <t>Sides and soffites of ring beam</t>
  </si>
  <si>
    <t xml:space="preserve">12mm Ø bar </t>
  </si>
  <si>
    <t>WINDOWS &amp; EXTERNAL DOORS</t>
  </si>
  <si>
    <t>Ceiling Finishes</t>
  </si>
  <si>
    <t>Supply and fix 100mm x 50mm sawn timber joist and branderings at 600mm centres either way.</t>
  </si>
  <si>
    <t>LM</t>
  </si>
  <si>
    <t>SM</t>
  </si>
  <si>
    <t>Extra over for a 600 x 600mm ceiling access timber panel with sides cut Beveled and fixed on and including Painting to exposed surfaces.</t>
  </si>
  <si>
    <t>Prepare, prime and paint one undercoat and two coats of emulsion paint on ceiling internally.</t>
  </si>
  <si>
    <r>
      <t>m</t>
    </r>
    <r>
      <rPr>
        <vertAlign val="superscript"/>
        <sz val="11"/>
        <rFont val="Garamond"/>
        <family val="1"/>
      </rPr>
      <t>3</t>
    </r>
  </si>
  <si>
    <r>
      <t>m</t>
    </r>
    <r>
      <rPr>
        <vertAlign val="superscript"/>
        <sz val="11"/>
        <rFont val="Garamond"/>
        <family val="1"/>
      </rPr>
      <t>2</t>
    </r>
  </si>
  <si>
    <t>ELEMENT NO. 3</t>
  </si>
  <si>
    <t>ELEMENT No. 4</t>
  </si>
  <si>
    <t>TOTAL ELEMENT No. 4 (WINDOWS &amp; EXTERNAL DOORS) TO SUMMARY</t>
  </si>
  <si>
    <t>SUMMARY</t>
  </si>
  <si>
    <t>SUBSTRUCTURE</t>
  </si>
  <si>
    <t>SUPERSTRUCTURE</t>
  </si>
  <si>
    <t>WINDOWS AND DOORS</t>
  </si>
  <si>
    <t>cm</t>
  </si>
  <si>
    <t>Extra over item 1.01 for excavation in concrete</t>
  </si>
  <si>
    <t>Insitu concrete class 20/20mm: vibrated, reinforced as described</t>
  </si>
  <si>
    <t>TOTAL ELEMENT No.3 ROOF CARRIED TO SUMMARY</t>
  </si>
  <si>
    <t>Allow provision for removal of rotten structural members including disposal of debbrishes in spoil heap or as directed by the client</t>
  </si>
  <si>
    <t>B</t>
  </si>
  <si>
    <t>100mm thick floor slab</t>
  </si>
  <si>
    <t>Reinforcements</t>
  </si>
  <si>
    <t xml:space="preserve">Steel fabric reinforcement to BS 4483 ref A98 weighing 1.58kg/M²  in concrete floor bed with minimum 300mm end and side laps </t>
  </si>
  <si>
    <t>Cement and sand 1:3 render; wood floated in:-</t>
  </si>
  <si>
    <t>15mm thick render to plinth walls</t>
  </si>
  <si>
    <t>Prepare and apply two coats of bituminous paint on rendered surfaces of plinth walls</t>
  </si>
  <si>
    <t>230 mm thick wall</t>
  </si>
  <si>
    <t>150 mm thick walls</t>
  </si>
  <si>
    <t xml:space="preserve">Allow for labour and materials for eaves filling in 230mm walls: </t>
  </si>
  <si>
    <t>No.</t>
  </si>
  <si>
    <r>
      <t>150mm Hard burnt clay vent bricks to</t>
    </r>
    <r>
      <rPr>
        <b/>
        <u/>
        <sz val="11"/>
        <color indexed="8"/>
        <rFont val="Garamond"/>
        <family val="1"/>
      </rPr>
      <t xml:space="preserve"> BS 3921 (3.5N/m</t>
    </r>
    <r>
      <rPr>
        <b/>
        <u/>
        <sz val="11"/>
        <rFont val="Garamond"/>
        <family val="1"/>
      </rPr>
      <t>m</t>
    </r>
    <r>
      <rPr>
        <b/>
        <u/>
        <vertAlign val="superscript"/>
        <sz val="11"/>
        <rFont val="Garamond"/>
        <family val="1"/>
      </rPr>
      <t>2</t>
    </r>
    <r>
      <rPr>
        <b/>
        <u/>
        <sz val="11"/>
        <rFont val="Garamond"/>
        <family val="1"/>
      </rPr>
      <t xml:space="preserve"> compressive strength) bedded, jointed and pointed in cement and sand (1:3) mortar in</t>
    </r>
  </si>
  <si>
    <t>Vent : size 230 x 450mm at gable ends complete with bat proof nets</t>
  </si>
  <si>
    <t>Mending of leaking roof covers with bondage or approved materials binding materials</t>
  </si>
  <si>
    <t xml:space="preserve">Purpose made steel doors manufactured from Standard W20 Sections complete </t>
  </si>
  <si>
    <t>Prepare, prime and apply three coats of gloss oil paint: on metal</t>
  </si>
  <si>
    <t>General Surfaces : metal doors and windows</t>
  </si>
  <si>
    <t>Precast concrete grade 25 / 20mm aggregate :  units reinforced as necessary and finished fair face on all exposed sides.</t>
  </si>
  <si>
    <t>75 x 285 mm sunk weathered and throated window cill</t>
  </si>
  <si>
    <t>Glass and Glazing</t>
  </si>
  <si>
    <t>4mm thick clear sheet glass to metal  window with putty</t>
  </si>
  <si>
    <t>Prepare touch up primer and apply one undercoat and two finishing coats of gloss oil paint : on metalwork.</t>
  </si>
  <si>
    <t>Glazed metal surfaces</t>
  </si>
  <si>
    <t>Burglar proofing grills</t>
  </si>
  <si>
    <t>Door size 900 x 2400mm overal height inclusive 300mm permanent louvers</t>
  </si>
  <si>
    <t>Ditto but black bituminous paint to skirting 150-200mm</t>
  </si>
  <si>
    <t>Ditto but Gloos paint to skirting</t>
  </si>
  <si>
    <t>Rate (UgShs)</t>
  </si>
  <si>
    <t>Amount (UgShs)</t>
  </si>
  <si>
    <t>pcs</t>
  </si>
  <si>
    <t>Main Switch of 4 way (MCB) CHINT</t>
  </si>
  <si>
    <t>Fittings</t>
  </si>
  <si>
    <t xml:space="preserve">lamp holder complete, elephant </t>
  </si>
  <si>
    <t>Sockets</t>
  </si>
  <si>
    <t xml:space="preserve">13A 1gang switched socket outlet as MK, in MK boxes complete with all accessories. </t>
  </si>
  <si>
    <r>
      <t>Single Socket outlet point wired by 2.5mm</t>
    </r>
    <r>
      <rPr>
        <vertAlign val="superscript"/>
        <sz val="11"/>
        <rFont val="Garamond"/>
        <family val="1"/>
      </rPr>
      <t>2</t>
    </r>
    <r>
      <rPr>
        <sz val="11"/>
        <rFont val="Garamond"/>
        <family val="1"/>
      </rPr>
      <t xml:space="preserve"> twin with earth PVC-I copper cables in 20mm pvc conduits and all accessories.</t>
    </r>
  </si>
  <si>
    <t>To wall junctions and quoins</t>
  </si>
  <si>
    <r>
      <t>Purpose made steel casement windows manufactured from standard W20 sections: manufacture, assemble and deliver to site : Supply and fix ironmongery comprising  approved hinges, pivoting mechanisms, stays, fasteners to opening lights: plugged and screwed or built into walling complete with bag</t>
    </r>
    <r>
      <rPr>
        <sz val="11"/>
        <rFont val="Garamond"/>
        <family val="1"/>
      </rPr>
      <t>lur proofings</t>
    </r>
    <r>
      <rPr>
        <b/>
        <i/>
        <sz val="11"/>
        <rFont val="Garamond"/>
        <family val="1"/>
      </rPr>
      <t>: one coat red oxide primer before delivery.</t>
    </r>
  </si>
  <si>
    <t>Generator Connection</t>
  </si>
  <si>
    <r>
      <t>Lighting points of AC bulb (5/7w) wired by 1.5mm</t>
    </r>
    <r>
      <rPr>
        <vertAlign val="superscript"/>
        <sz val="11"/>
        <rFont val="Garamond"/>
        <family val="1"/>
      </rPr>
      <t>2</t>
    </r>
    <r>
      <rPr>
        <sz val="11"/>
        <rFont val="Garamond"/>
        <family val="1"/>
      </rPr>
      <t xml:space="preserve"> twin with earth PVC-I copper cables in  20mm pvc conduits and circular boxes complete with all accessories</t>
    </r>
  </si>
  <si>
    <t>6A 1 gang 1 way switches</t>
  </si>
  <si>
    <t>Security light 15watts water proof bulbhead (cascate iron) PIR/Motion Central flood light</t>
  </si>
  <si>
    <t>Supply cable 25mm2 in pvc concealed conduit pipes to consumer unit</t>
  </si>
  <si>
    <t>Provide  heavy duty meter box complete with all accessories</t>
  </si>
  <si>
    <t>ELEMENT NO. 7</t>
  </si>
  <si>
    <t>TOTAL ELEMENT NO. 7 (ELECTRICAL INSTALLATION) CARRIED TO BILL SUMMERY</t>
  </si>
  <si>
    <t xml:space="preserve">Allow provision for electical earthing installation providing maxumum resistance of 7.5 ohoms </t>
  </si>
  <si>
    <t>5W energy saving  bulb fitting complete with  all accessories as Thorn or equal approved.</t>
  </si>
  <si>
    <t>SUB TOTAL ACCOMMODATION IMPROVEMENT</t>
  </si>
  <si>
    <t>ADD 5% CONTINGENCY</t>
  </si>
  <si>
    <t>Extra over for a curved moulded cornice; 75x13mm</t>
  </si>
  <si>
    <t>13mm thick Celotex ceiling softboards; appropriately nailed to ceiling structure with approved nails and battern as directed by the employer complete with neat joint finish</t>
  </si>
  <si>
    <t xml:space="preserve">Structural timbers: </t>
  </si>
  <si>
    <t xml:space="preserve">Sawn cypress or other approved: pressure impregnated </t>
  </si>
  <si>
    <t xml:space="preserve">with Tanalith or other approved </t>
  </si>
  <si>
    <t xml:space="preserve">The following in 10No. Truss : 10000mm clear span x 2041mm </t>
  </si>
  <si>
    <t>rise : nailed together, hoisted and fixed 3.0m above ground</t>
  </si>
  <si>
    <t>150 x 50mm Rafter</t>
  </si>
  <si>
    <t xml:space="preserve">100 x 50mm Struts/Ties </t>
  </si>
  <si>
    <t xml:space="preserve">150 x 50mm Tie beam </t>
  </si>
  <si>
    <t>D</t>
  </si>
  <si>
    <t>75 x 50mm Purlins</t>
  </si>
  <si>
    <t>E</t>
  </si>
  <si>
    <t xml:space="preserve">100 x 75mm Wall plate </t>
  </si>
  <si>
    <t>F</t>
  </si>
  <si>
    <t>150 x 50mm on top of the stanchion poles</t>
  </si>
  <si>
    <t>[End of 9 no. Truss]</t>
  </si>
  <si>
    <t>8mm Ø bar</t>
  </si>
  <si>
    <t>Concrete ring  beam</t>
  </si>
  <si>
    <t>Window type W1 : Size 1000 x 1500mm overall height: 2No. side hung opening lights including 300mm pvo</t>
  </si>
  <si>
    <t>Solar Power</t>
  </si>
  <si>
    <t>Solar Power Supply and Lighting</t>
  </si>
  <si>
    <t>Galvanised steel supporting structure mounted above ground at an Optimum tilt angle to be determined by site location, complete with brackets and all accessories.</t>
  </si>
  <si>
    <t>4Way SPN  MCB Consumer Unit as MEM or equal approved.</t>
  </si>
  <si>
    <t>Charge Regulator with System voltage 12V / 17V DC, Max Module and Load Current of 60A, Article No. B01.548 as by Steca  GmbH Memmingen (Germany) or equal approved.</t>
  </si>
  <si>
    <t>Inverter of Max. DC Power of 1500W, Max. DC / AC, as GRUDFOS (Germany) SA 1500 v03 or equal approved.</t>
  </si>
  <si>
    <t>Deep Cycle Maintenance Free Solar Batteries, of 200AH, 12V / 17V, as DELCO 2000 by Steca  GmbH Memmingen (Germany) or equal approved.</t>
  </si>
  <si>
    <t>Battery cable with fuse and interconnecting cables to Consumer unit.</t>
  </si>
  <si>
    <r>
      <t>Earth installation by 25mm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 xml:space="preserve"> PVC copper cables to copper electrode in manhole complete with all accessories.</t>
    </r>
  </si>
  <si>
    <r>
      <t>Supply Cable 10mm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 xml:space="preserve"> x 3core PVC/SWA/PVC Copper cables  in  25mm PVC concealed conduits complete with terminations clipping and all accessories from battery battery bank to Solar Power Consumer Unit CU2. </t>
    </r>
  </si>
  <si>
    <r>
      <t xml:space="preserve">Solar Panel, with Peak power of 120W, Max.Current of 4.5A, Max. Voltage of 17V DC, Short circuit current of 4.8A, Open circuit voltage of 21.4V DC, as </t>
    </r>
    <r>
      <rPr>
        <b/>
        <sz val="11"/>
        <rFont val="Tahoma"/>
        <family val="2"/>
      </rPr>
      <t>SIEMENS SP75</t>
    </r>
    <r>
      <rPr>
        <sz val="11"/>
        <rFont val="Tahoma"/>
        <family val="2"/>
      </rPr>
      <t xml:space="preserve">, </t>
    </r>
    <r>
      <rPr>
        <b/>
        <sz val="11"/>
        <rFont val="Tahoma"/>
        <family val="2"/>
      </rPr>
      <t>BP SOLAR BP 275</t>
    </r>
    <r>
      <rPr>
        <sz val="11"/>
        <rFont val="Tahoma"/>
        <family val="2"/>
      </rPr>
      <t xml:space="preserve"> or equal approved.</t>
    </r>
  </si>
  <si>
    <t xml:space="preserve">BoQ-Renovation of  one (1) staff house at Omugo-Rhino Camp </t>
  </si>
  <si>
    <t xml:space="preserve">All unit rates should have applicable taxes as IRC will not pay for any tax not included in the unit </t>
  </si>
  <si>
    <t>MAIN SUMMARY</t>
  </si>
  <si>
    <t>C</t>
  </si>
  <si>
    <t>SUM</t>
  </si>
  <si>
    <t>5% x (A)</t>
  </si>
  <si>
    <t>TOTAL FOR ONE ACCOMMODATION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</si>
</sst>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&quot;/=&quot;"/>
    <numFmt numFmtId="167" formatCode="_-* #,##0_-;\-* #,##0_-;_-* &quot;-&quot;??_-;_-@_-"/>
    <numFmt numFmtId="168" formatCode="#,##0.00_ ;\-#,##0.00\ "/>
  </numFmts>
  <fonts count="44" x14ac:knownFonts="1">
    <font>
      <sz val="12"/>
      <color theme="1"/>
      <name val="Times New Roman"/>
      <family val="2"/>
      <charset val="1"/>
    </font>
    <font>
      <sz val="12"/>
      <color theme="1"/>
      <name val="Times New Roman"/>
      <family val="2"/>
      <charset val="1"/>
    </font>
    <font>
      <sz val="10"/>
      <name val="Arial"/>
      <family val="2"/>
    </font>
    <font>
      <sz val="8"/>
      <name val="Arial"/>
      <family val="2"/>
    </font>
    <font>
      <sz val="11"/>
      <name val="Garamond"/>
      <family val="1"/>
    </font>
    <font>
      <b/>
      <sz val="11"/>
      <name val="Garamond"/>
      <family val="1"/>
    </font>
    <font>
      <b/>
      <i/>
      <sz val="11"/>
      <name val="Garamond"/>
      <family val="1"/>
    </font>
    <font>
      <b/>
      <u/>
      <sz val="11"/>
      <name val="Garamond"/>
      <family val="1"/>
    </font>
    <font>
      <vertAlign val="superscript"/>
      <sz val="11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sz val="12"/>
      <color theme="1"/>
      <name val="Garamond"/>
      <family val="1"/>
    </font>
    <font>
      <b/>
      <sz val="10"/>
      <name val="Garamond"/>
      <family val="1"/>
    </font>
    <font>
      <b/>
      <sz val="9.5"/>
      <name val="Garamond"/>
      <family val="1"/>
    </font>
    <font>
      <b/>
      <sz val="12"/>
      <name val="Garamond"/>
      <family val="1"/>
    </font>
    <font>
      <sz val="10"/>
      <name val="Garamond"/>
      <family val="1"/>
    </font>
    <font>
      <sz val="9.5"/>
      <name val="Garamond"/>
      <family val="1"/>
    </font>
    <font>
      <b/>
      <i/>
      <sz val="11"/>
      <color theme="1"/>
      <name val="Garamond"/>
      <family val="1"/>
    </font>
    <font>
      <b/>
      <i/>
      <sz val="10"/>
      <name val="Garamond"/>
      <family val="1"/>
    </font>
    <font>
      <b/>
      <i/>
      <sz val="9.5"/>
      <name val="Garamond"/>
      <family val="1"/>
    </font>
    <font>
      <b/>
      <sz val="14"/>
      <name val="Garamond"/>
      <family val="1"/>
    </font>
    <font>
      <b/>
      <sz val="18"/>
      <color theme="1"/>
      <name val="Garamond"/>
      <family val="1"/>
    </font>
    <font>
      <sz val="11"/>
      <color theme="1"/>
      <name val="Tahoma"/>
      <family val="2"/>
    </font>
    <font>
      <b/>
      <u/>
      <sz val="11"/>
      <color theme="1"/>
      <name val="Tahoma"/>
      <family val="2"/>
    </font>
    <font>
      <b/>
      <u/>
      <sz val="11"/>
      <color theme="1"/>
      <name val="Garamond"/>
      <family val="1"/>
    </font>
    <font>
      <sz val="11"/>
      <name val="Tahoma"/>
      <family val="2"/>
    </font>
    <font>
      <b/>
      <u/>
      <sz val="11"/>
      <color indexed="8"/>
      <name val="Garamond"/>
      <family val="1"/>
    </font>
    <font>
      <b/>
      <u/>
      <vertAlign val="superscript"/>
      <sz val="11"/>
      <name val="Garamond"/>
      <family val="1"/>
    </font>
    <font>
      <sz val="11"/>
      <color rgb="FFFF0000"/>
      <name val="Garamond"/>
      <family val="1"/>
    </font>
    <font>
      <b/>
      <sz val="11"/>
      <color rgb="FFFF0000"/>
      <name val="Garamond"/>
      <family val="1"/>
    </font>
    <font>
      <i/>
      <sz val="11"/>
      <name val="Garamond"/>
      <family val="1"/>
    </font>
    <font>
      <b/>
      <u/>
      <sz val="11"/>
      <name val="Tahoma"/>
      <family val="2"/>
    </font>
    <font>
      <sz val="11"/>
      <color rgb="FFFF0000"/>
      <name val="Tahoma"/>
      <family val="2"/>
    </font>
    <font>
      <sz val="12"/>
      <color theme="1"/>
      <name val="Times New Roman"/>
      <family val="1"/>
    </font>
    <font>
      <b/>
      <sz val="11"/>
      <name val="Tahoma"/>
      <family val="2"/>
    </font>
    <font>
      <sz val="11"/>
      <color indexed="8"/>
      <name val="Tahoma"/>
      <family val="2"/>
    </font>
    <font>
      <sz val="8"/>
      <name val="Tahoma"/>
      <family val="2"/>
    </font>
    <font>
      <b/>
      <i/>
      <u/>
      <sz val="11"/>
      <name val="Tahoma"/>
      <family val="2"/>
    </font>
    <font>
      <b/>
      <i/>
      <sz val="11"/>
      <name val="Tahoma"/>
      <family val="2"/>
    </font>
    <font>
      <vertAlign val="superscript"/>
      <sz val="11"/>
      <name val="Tahoma"/>
      <family val="2"/>
    </font>
    <font>
      <b/>
      <i/>
      <u/>
      <sz val="12"/>
      <color rgb="FF000000"/>
      <name val="Calibri"/>
      <family val="2"/>
    </font>
    <font>
      <b/>
      <sz val="14"/>
      <name val="Tahoma"/>
      <family val="2"/>
    </font>
    <font>
      <sz val="12"/>
      <name val="Tahoma"/>
      <family val="2"/>
    </font>
    <font>
      <b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13">
    <xf numFmtId="0" fontId="0" fillId="0" borderId="0" xfId="0"/>
    <xf numFmtId="164" fontId="4" fillId="0" borderId="9" xfId="1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top" wrapText="1"/>
    </xf>
    <xf numFmtId="164" fontId="4" fillId="0" borderId="9" xfId="1" applyFont="1" applyFill="1" applyBorder="1" applyAlignment="1">
      <alignment horizontal="center" vertical="center"/>
    </xf>
    <xf numFmtId="167" fontId="4" fillId="0" borderId="9" xfId="1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9" xfId="0" applyFont="1" applyFill="1" applyBorder="1" applyAlignment="1">
      <alignment horizontal="center" vertical="top" wrapText="1"/>
    </xf>
    <xf numFmtId="0" fontId="5" fillId="0" borderId="0" xfId="0" applyFont="1" applyFill="1" applyBorder="1"/>
    <xf numFmtId="0" fontId="4" fillId="0" borderId="9" xfId="0" applyFont="1" applyFill="1" applyBorder="1" applyAlignment="1">
      <alignment horizontal="left" vertical="top" wrapText="1"/>
    </xf>
    <xf numFmtId="164" fontId="5" fillId="0" borderId="5" xfId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164" fontId="5" fillId="0" borderId="5" xfId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10" xfId="1" applyNumberFormat="1" applyFont="1" applyFill="1" applyBorder="1" applyAlignment="1">
      <alignment horizontal="center" vertical="center" wrapText="1"/>
    </xf>
    <xf numFmtId="164" fontId="5" fillId="0" borderId="9" xfId="1" applyFont="1" applyFill="1" applyBorder="1" applyAlignment="1">
      <alignment horizontal="center" vertical="top" wrapText="1"/>
    </xf>
    <xf numFmtId="164" fontId="5" fillId="0" borderId="9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top" wrapText="1"/>
    </xf>
    <xf numFmtId="164" fontId="4" fillId="0" borderId="9" xfId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 wrapText="1"/>
    </xf>
    <xf numFmtId="164" fontId="4" fillId="0" borderId="9" xfId="1" applyFont="1" applyFill="1" applyBorder="1" applyAlignment="1">
      <alignment horizontal="center" vertical="center" wrapText="1"/>
    </xf>
    <xf numFmtId="167" fontId="4" fillId="0" borderId="9" xfId="1" applyNumberFormat="1" applyFont="1" applyFill="1" applyBorder="1" applyAlignment="1">
      <alignment horizontal="center" vertical="center" wrapText="1"/>
    </xf>
    <xf numFmtId="164" fontId="6" fillId="0" borderId="9" xfId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vertical="top" wrapText="1"/>
    </xf>
    <xf numFmtId="164" fontId="6" fillId="0" borderId="9" xfId="1" applyFont="1" applyFill="1" applyBorder="1" applyAlignment="1">
      <alignment horizontal="center" vertical="center" wrapText="1"/>
    </xf>
    <xf numFmtId="167" fontId="6" fillId="0" borderId="9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4" fillId="2" borderId="9" xfId="0" applyFont="1" applyFill="1" applyBorder="1" applyAlignment="1">
      <alignment vertical="top" wrapText="1"/>
    </xf>
    <xf numFmtId="164" fontId="4" fillId="2" borderId="9" xfId="1" applyFont="1" applyFill="1" applyBorder="1" applyAlignment="1">
      <alignment horizontal="center" vertical="center" wrapText="1"/>
    </xf>
    <xf numFmtId="167" fontId="4" fillId="2" borderId="9" xfId="1" applyNumberFormat="1" applyFont="1" applyFill="1" applyBorder="1" applyAlignment="1">
      <alignment horizontal="center" vertical="center" wrapText="1"/>
    </xf>
    <xf numFmtId="167" fontId="5" fillId="0" borderId="11" xfId="1" applyNumberFormat="1" applyFont="1" applyFill="1" applyBorder="1" applyAlignment="1">
      <alignment horizontal="center" vertical="center" wrapText="1"/>
    </xf>
    <xf numFmtId="167" fontId="4" fillId="0" borderId="2" xfId="1" applyNumberFormat="1" applyFont="1" applyFill="1" applyBorder="1" applyAlignment="1">
      <alignment horizontal="center" vertical="center" wrapText="1"/>
    </xf>
    <xf numFmtId="164" fontId="4" fillId="0" borderId="12" xfId="1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vertical="top" wrapText="1"/>
    </xf>
    <xf numFmtId="164" fontId="4" fillId="0" borderId="12" xfId="1" applyFont="1" applyFill="1" applyBorder="1" applyAlignment="1">
      <alignment horizontal="center" vertical="center" wrapText="1"/>
    </xf>
    <xf numFmtId="167" fontId="4" fillId="0" borderId="12" xfId="1" applyNumberFormat="1" applyFont="1" applyFill="1" applyBorder="1" applyAlignment="1">
      <alignment horizontal="center" vertical="center" wrapText="1"/>
    </xf>
    <xf numFmtId="167" fontId="4" fillId="0" borderId="8" xfId="1" applyNumberFormat="1" applyFont="1" applyFill="1" applyBorder="1" applyAlignment="1">
      <alignment horizontal="center" vertical="center" wrapText="1"/>
    </xf>
    <xf numFmtId="167" fontId="6" fillId="0" borderId="8" xfId="1" applyNumberFormat="1" applyFont="1" applyFill="1" applyBorder="1" applyAlignment="1">
      <alignment horizontal="center" vertical="center" wrapText="1"/>
    </xf>
    <xf numFmtId="164" fontId="6" fillId="0" borderId="9" xfId="1" applyFont="1" applyFill="1" applyBorder="1" applyAlignment="1">
      <alignment horizontal="center" wrapText="1"/>
    </xf>
    <xf numFmtId="167" fontId="6" fillId="0" borderId="9" xfId="1" applyNumberFormat="1" applyFont="1" applyFill="1" applyBorder="1" applyAlignment="1">
      <alignment wrapText="1"/>
    </xf>
    <xf numFmtId="167" fontId="6" fillId="0" borderId="8" xfId="1" applyNumberFormat="1" applyFont="1" applyFill="1" applyBorder="1" applyAlignment="1">
      <alignment wrapText="1"/>
    </xf>
    <xf numFmtId="0" fontId="6" fillId="0" borderId="0" xfId="0" applyFont="1" applyFill="1" applyBorder="1" applyAlignment="1">
      <alignment vertical="top" wrapText="1"/>
    </xf>
    <xf numFmtId="164" fontId="4" fillId="2" borderId="9" xfId="1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horizontal="justify" vertical="top"/>
    </xf>
    <xf numFmtId="167" fontId="4" fillId="2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4" fillId="0" borderId="9" xfId="0" applyFont="1" applyFill="1" applyBorder="1"/>
    <xf numFmtId="164" fontId="4" fillId="0" borderId="9" xfId="1" applyFont="1" applyFill="1" applyBorder="1"/>
    <xf numFmtId="167" fontId="4" fillId="0" borderId="9" xfId="1" applyNumberFormat="1" applyFont="1" applyFill="1" applyBorder="1"/>
    <xf numFmtId="0" fontId="6" fillId="0" borderId="9" xfId="0" applyFont="1" applyFill="1" applyBorder="1" applyAlignment="1">
      <alignment horizontal="center" wrapText="1"/>
    </xf>
    <xf numFmtId="167" fontId="4" fillId="0" borderId="9" xfId="1" applyNumberFormat="1" applyFont="1" applyFill="1" applyBorder="1" applyAlignment="1">
      <alignment wrapText="1"/>
    </xf>
    <xf numFmtId="0" fontId="4" fillId="0" borderId="9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/>
    </xf>
    <xf numFmtId="167" fontId="5" fillId="0" borderId="9" xfId="1" applyNumberFormat="1" applyFont="1" applyFill="1" applyBorder="1" applyAlignment="1">
      <alignment horizontal="center" vertical="center"/>
    </xf>
    <xf numFmtId="167" fontId="5" fillId="0" borderId="9" xfId="1" applyNumberFormat="1" applyFont="1" applyFill="1" applyBorder="1" applyAlignment="1">
      <alignment horizontal="center" vertical="center" wrapText="1"/>
    </xf>
    <xf numFmtId="167" fontId="5" fillId="0" borderId="12" xfId="1" applyNumberFormat="1" applyFont="1" applyFill="1" applyBorder="1" applyAlignment="1">
      <alignment horizontal="center" vertical="center" wrapText="1"/>
    </xf>
    <xf numFmtId="167" fontId="4" fillId="0" borderId="9" xfId="1" applyNumberFormat="1" applyFont="1" applyFill="1" applyBorder="1" applyAlignment="1">
      <alignment horizontal="right" wrapText="1"/>
    </xf>
    <xf numFmtId="167" fontId="4" fillId="0" borderId="9" xfId="1" applyNumberFormat="1" applyFont="1" applyFill="1" applyBorder="1" applyAlignment="1">
      <alignment vertical="center" wrapText="1"/>
    </xf>
    <xf numFmtId="167" fontId="4" fillId="0" borderId="5" xfId="1" applyNumberFormat="1" applyFont="1" applyFill="1" applyBorder="1" applyAlignment="1">
      <alignment horizontal="center" vertical="center" wrapText="1"/>
    </xf>
    <xf numFmtId="164" fontId="5" fillId="0" borderId="12" xfId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vertical="top" wrapText="1"/>
    </xf>
    <xf numFmtId="164" fontId="5" fillId="0" borderId="12" xfId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67" fontId="4" fillId="0" borderId="9" xfId="1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/>
    <xf numFmtId="167" fontId="4" fillId="0" borderId="10" xfId="1" applyNumberFormat="1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top"/>
    </xf>
    <xf numFmtId="0" fontId="4" fillId="0" borderId="0" xfId="0" applyFont="1" applyFill="1" applyBorder="1" applyAlignment="1">
      <alignment wrapText="1"/>
    </xf>
    <xf numFmtId="0" fontId="9" fillId="0" borderId="9" xfId="0" applyFont="1" applyBorder="1" applyAlignment="1">
      <alignment horizontal="center"/>
    </xf>
    <xf numFmtId="167" fontId="9" fillId="0" borderId="9" xfId="1" applyNumberFormat="1" applyFont="1" applyBorder="1" applyAlignment="1">
      <alignment horizontal="right"/>
    </xf>
    <xf numFmtId="0" fontId="9" fillId="0" borderId="0" xfId="0" applyFont="1"/>
    <xf numFmtId="0" fontId="9" fillId="0" borderId="20" xfId="0" applyFont="1" applyBorder="1" applyAlignment="1">
      <alignment horizontal="center" vertical="top"/>
    </xf>
    <xf numFmtId="0" fontId="10" fillId="0" borderId="0" xfId="0" applyFont="1" applyBorder="1" applyAlignment="1">
      <alignment wrapText="1"/>
    </xf>
    <xf numFmtId="0" fontId="9" fillId="0" borderId="20" xfId="0" applyFont="1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0" fontId="9" fillId="0" borderId="19" xfId="0" applyFont="1" applyBorder="1" applyAlignment="1">
      <alignment horizontal="center"/>
    </xf>
    <xf numFmtId="0" fontId="9" fillId="0" borderId="8" xfId="0" applyFont="1" applyBorder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4" fontId="12" fillId="0" borderId="9" xfId="1" applyNumberFormat="1" applyFont="1" applyBorder="1" applyAlignment="1">
      <alignment horizontal="center" vertical="center" wrapText="1"/>
    </xf>
    <xf numFmtId="3" fontId="13" fillId="0" borderId="0" xfId="0" applyNumberFormat="1" applyFont="1" applyBorder="1" applyAlignment="1">
      <alignment vertical="top" wrapText="1"/>
    </xf>
    <xf numFmtId="3" fontId="12" fillId="0" borderId="9" xfId="0" applyNumberFormat="1" applyFont="1" applyBorder="1" applyAlignment="1">
      <alignment horizontal="center" wrapText="1"/>
    </xf>
    <xf numFmtId="3" fontId="12" fillId="0" borderId="9" xfId="1" applyNumberFormat="1" applyFont="1" applyBorder="1" applyAlignment="1">
      <alignment wrapText="1"/>
    </xf>
    <xf numFmtId="3" fontId="12" fillId="0" borderId="9" xfId="1" applyNumberFormat="1" applyFont="1" applyBorder="1" applyAlignment="1">
      <alignment horizontal="right" wrapText="1"/>
    </xf>
    <xf numFmtId="0" fontId="11" fillId="0" borderId="0" xfId="0" applyFont="1"/>
    <xf numFmtId="3" fontId="14" fillId="0" borderId="0" xfId="0" applyNumberFormat="1" applyFont="1" applyBorder="1" applyAlignment="1">
      <alignment horizontal="center" vertical="top" wrapText="1"/>
    </xf>
    <xf numFmtId="4" fontId="15" fillId="0" borderId="9" xfId="1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vertical="top" wrapText="1"/>
    </xf>
    <xf numFmtId="3" fontId="15" fillId="0" borderId="9" xfId="0" applyNumberFormat="1" applyFont="1" applyBorder="1" applyAlignment="1">
      <alignment horizontal="center" wrapText="1"/>
    </xf>
    <xf numFmtId="3" fontId="15" fillId="0" borderId="9" xfId="1" applyNumberFormat="1" applyFont="1" applyBorder="1" applyAlignment="1">
      <alignment wrapText="1"/>
    </xf>
    <xf numFmtId="3" fontId="15" fillId="0" borderId="9" xfId="1" applyNumberFormat="1" applyFont="1" applyBorder="1" applyAlignment="1">
      <alignment horizontal="right" vertical="center" wrapText="1"/>
    </xf>
    <xf numFmtId="0" fontId="11" fillId="0" borderId="9" xfId="0" applyFont="1" applyBorder="1"/>
    <xf numFmtId="0" fontId="10" fillId="0" borderId="0" xfId="0" applyFont="1" applyBorder="1"/>
    <xf numFmtId="0" fontId="4" fillId="0" borderId="17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vertical="top" wrapText="1"/>
    </xf>
    <xf numFmtId="165" fontId="4" fillId="0" borderId="9" xfId="6" applyNumberFormat="1" applyFont="1" applyFill="1" applyBorder="1" applyAlignment="1"/>
    <xf numFmtId="165" fontId="4" fillId="0" borderId="21" xfId="6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0" xfId="0" applyFont="1" applyFill="1"/>
    <xf numFmtId="2" fontId="4" fillId="0" borderId="17" xfId="0" applyNumberFormat="1" applyFont="1" applyFill="1" applyBorder="1" applyAlignment="1">
      <alignment horizontal="center" vertical="top"/>
    </xf>
    <xf numFmtId="4" fontId="12" fillId="0" borderId="2" xfId="1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vertical="top" wrapText="1"/>
    </xf>
    <xf numFmtId="3" fontId="12" fillId="0" borderId="2" xfId="0" applyNumberFormat="1" applyFont="1" applyBorder="1" applyAlignment="1">
      <alignment horizontal="center" wrapText="1"/>
    </xf>
    <xf numFmtId="3" fontId="12" fillId="0" borderId="2" xfId="1" applyNumberFormat="1" applyFont="1" applyBorder="1" applyAlignment="1">
      <alignment wrapText="1"/>
    </xf>
    <xf numFmtId="3" fontId="12" fillId="0" borderId="2" xfId="1" applyNumberFormat="1" applyFont="1" applyBorder="1" applyAlignment="1">
      <alignment horizontal="right" wrapText="1"/>
    </xf>
    <xf numFmtId="0" fontId="7" fillId="0" borderId="0" xfId="0" applyFont="1" applyFill="1" applyBorder="1" applyAlignment="1">
      <alignment wrapText="1"/>
    </xf>
    <xf numFmtId="3" fontId="15" fillId="0" borderId="8" xfId="1" applyNumberFormat="1" applyFont="1" applyBorder="1" applyAlignment="1">
      <alignment vertical="center" wrapText="1"/>
    </xf>
    <xf numFmtId="4" fontId="18" fillId="0" borderId="9" xfId="1" applyNumberFormat="1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3" fontId="12" fillId="0" borderId="8" xfId="1" applyNumberFormat="1" applyFont="1" applyBorder="1" applyAlignment="1">
      <alignment vertical="center" wrapText="1"/>
    </xf>
    <xf numFmtId="3" fontId="19" fillId="0" borderId="0" xfId="2" applyNumberFormat="1" applyFont="1" applyBorder="1" applyAlignment="1">
      <alignment horizontal="justify" vertical="center" wrapText="1"/>
    </xf>
    <xf numFmtId="3" fontId="18" fillId="0" borderId="9" xfId="2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vertical="center" wrapText="1"/>
    </xf>
    <xf numFmtId="0" fontId="4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/>
    </xf>
    <xf numFmtId="165" fontId="4" fillId="3" borderId="3" xfId="6" applyNumberFormat="1" applyFont="1" applyFill="1" applyBorder="1" applyAlignment="1"/>
    <xf numFmtId="165" fontId="5" fillId="3" borderId="3" xfId="6" applyNumberFormat="1" applyFont="1" applyFill="1" applyBorder="1" applyAlignment="1">
      <alignment horizontal="right"/>
    </xf>
    <xf numFmtId="165" fontId="4" fillId="0" borderId="9" xfId="6" applyNumberFormat="1" applyFont="1" applyFill="1" applyBorder="1" applyAlignment="1">
      <alignment horizontal="right"/>
    </xf>
    <xf numFmtId="0" fontId="4" fillId="3" borderId="18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vertical="top" wrapText="1"/>
    </xf>
    <xf numFmtId="0" fontId="4" fillId="3" borderId="13" xfId="0" applyFont="1" applyFill="1" applyBorder="1" applyAlignment="1">
      <alignment horizontal="center"/>
    </xf>
    <xf numFmtId="165" fontId="4" fillId="3" borderId="13" xfId="6" applyNumberFormat="1" applyFont="1" applyFill="1" applyBorder="1" applyAlignment="1"/>
    <xf numFmtId="165" fontId="5" fillId="3" borderId="5" xfId="6" applyNumberFormat="1" applyFont="1" applyFill="1" applyBorder="1" applyAlignment="1">
      <alignment horizontal="right"/>
    </xf>
    <xf numFmtId="4" fontId="11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top" wrapText="1"/>
    </xf>
    <xf numFmtId="3" fontId="4" fillId="0" borderId="9" xfId="0" applyNumberFormat="1" applyFont="1" applyBorder="1" applyAlignment="1">
      <alignment horizontal="center" wrapText="1"/>
    </xf>
    <xf numFmtId="3" fontId="4" fillId="0" borderId="9" xfId="0" applyNumberFormat="1" applyFont="1" applyBorder="1" applyAlignment="1">
      <alignment wrapText="1"/>
    </xf>
    <xf numFmtId="3" fontId="4" fillId="0" borderId="9" xfId="1" applyNumberFormat="1" applyFont="1" applyBorder="1" applyAlignment="1">
      <alignment horizontal="right" wrapText="1"/>
    </xf>
    <xf numFmtId="4" fontId="5" fillId="0" borderId="9" xfId="1" applyNumberFormat="1" applyFont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4" fontId="4" fillId="0" borderId="9" xfId="1" applyNumberFormat="1" applyFont="1" applyBorder="1" applyAlignment="1">
      <alignment horizontal="center" vertical="center" wrapText="1"/>
    </xf>
    <xf numFmtId="3" fontId="4" fillId="0" borderId="9" xfId="1" applyNumberFormat="1" applyFont="1" applyBorder="1" applyAlignment="1">
      <alignment wrapText="1"/>
    </xf>
    <xf numFmtId="3" fontId="4" fillId="0" borderId="0" xfId="0" applyNumberFormat="1" applyFont="1" applyBorder="1" applyAlignment="1">
      <alignment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8" xfId="1" applyNumberFormat="1" applyFont="1" applyBorder="1" applyAlignment="1">
      <alignment vertical="center" wrapText="1"/>
    </xf>
    <xf numFmtId="3" fontId="4" fillId="0" borderId="9" xfId="1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3" fontId="4" fillId="0" borderId="0" xfId="2" applyNumberFormat="1" applyFont="1" applyBorder="1" applyAlignment="1">
      <alignment horizontal="justify" vertical="center" wrapText="1"/>
    </xf>
    <xf numFmtId="3" fontId="4" fillId="0" borderId="9" xfId="2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4" fontId="6" fillId="0" borderId="9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8" xfId="1" applyNumberFormat="1" applyFont="1" applyBorder="1" applyAlignment="1">
      <alignment vertical="center" wrapText="1"/>
    </xf>
    <xf numFmtId="3" fontId="4" fillId="0" borderId="8" xfId="0" applyNumberFormat="1" applyFont="1" applyBorder="1" applyAlignment="1">
      <alignment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8" xfId="1" applyNumberFormat="1" applyFont="1" applyBorder="1" applyAlignment="1">
      <alignment vertical="center" wrapText="1"/>
    </xf>
    <xf numFmtId="3" fontId="5" fillId="0" borderId="9" xfId="1" applyNumberFormat="1" applyFont="1" applyBorder="1" applyAlignment="1">
      <alignment horizontal="right" vertical="center" wrapText="1"/>
    </xf>
    <xf numFmtId="0" fontId="5" fillId="0" borderId="6" xfId="0" applyFont="1" applyFill="1" applyBorder="1" applyAlignment="1">
      <alignment vertical="top" wrapText="1"/>
    </xf>
    <xf numFmtId="164" fontId="5" fillId="0" borderId="6" xfId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20" fillId="0" borderId="6" xfId="1" applyNumberFormat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7" fontId="4" fillId="0" borderId="22" xfId="1" applyNumberFormat="1" applyFont="1" applyFill="1" applyBorder="1" applyAlignment="1">
      <alignment horizontal="center" vertical="center" wrapText="1"/>
    </xf>
    <xf numFmtId="3" fontId="20" fillId="0" borderId="0" xfId="0" applyNumberFormat="1" applyFont="1" applyBorder="1" applyAlignment="1">
      <alignment horizontal="center" vertical="top" wrapText="1"/>
    </xf>
    <xf numFmtId="4" fontId="14" fillId="0" borderId="3" xfId="1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6" fontId="14" fillId="0" borderId="3" xfId="0" applyNumberFormat="1" applyFont="1" applyBorder="1" applyAlignment="1">
      <alignment horizontal="center" vertical="center" wrapText="1"/>
    </xf>
    <xf numFmtId="166" fontId="14" fillId="0" borderId="3" xfId="1" applyNumberFormat="1" applyFont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168" fontId="4" fillId="0" borderId="9" xfId="1" applyNumberFormat="1" applyFont="1" applyFill="1" applyBorder="1" applyAlignment="1">
      <alignment horizontal="right" vertical="center" wrapText="1"/>
    </xf>
    <xf numFmtId="0" fontId="22" fillId="0" borderId="19" xfId="0" applyFont="1" applyBorder="1" applyAlignment="1">
      <alignment horizontal="center" vertical="top"/>
    </xf>
    <xf numFmtId="0" fontId="23" fillId="0" borderId="8" xfId="0" applyFont="1" applyBorder="1" applyAlignment="1">
      <alignment wrapText="1"/>
    </xf>
    <xf numFmtId="0" fontId="22" fillId="0" borderId="8" xfId="0" applyFont="1" applyBorder="1" applyAlignment="1">
      <alignment horizontal="center"/>
    </xf>
    <xf numFmtId="167" fontId="22" fillId="0" borderId="0" xfId="1" applyNumberFormat="1" applyFont="1" applyFill="1" applyBorder="1" applyAlignment="1">
      <alignment horizontal="right"/>
    </xf>
    <xf numFmtId="167" fontId="22" fillId="0" borderId="9" xfId="1" applyNumberFormat="1" applyFont="1" applyFill="1" applyBorder="1" applyAlignment="1">
      <alignment horizontal="right"/>
    </xf>
    <xf numFmtId="0" fontId="22" fillId="0" borderId="0" xfId="0" applyFont="1"/>
    <xf numFmtId="0" fontId="22" fillId="0" borderId="8" xfId="0" applyFont="1" applyBorder="1" applyAlignment="1">
      <alignment wrapText="1"/>
    </xf>
    <xf numFmtId="0" fontId="22" fillId="0" borderId="20" xfId="0" applyFont="1" applyBorder="1" applyAlignment="1">
      <alignment horizontal="center" vertical="top"/>
    </xf>
    <xf numFmtId="0" fontId="9" fillId="0" borderId="8" xfId="0" applyFont="1" applyBorder="1" applyAlignment="1">
      <alignment horizontal="center"/>
    </xf>
    <xf numFmtId="167" fontId="9" fillId="0" borderId="0" xfId="1" applyNumberFormat="1" applyFont="1" applyFill="1" applyBorder="1" applyAlignment="1">
      <alignment horizontal="right"/>
    </xf>
    <xf numFmtId="167" fontId="9" fillId="0" borderId="9" xfId="1" applyNumberFormat="1" applyFont="1" applyFill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24" fillId="0" borderId="8" xfId="0" applyFont="1" applyBorder="1" applyAlignment="1">
      <alignment wrapText="1"/>
    </xf>
    <xf numFmtId="0" fontId="4" fillId="4" borderId="0" xfId="0" applyFont="1" applyFill="1" applyBorder="1"/>
    <xf numFmtId="0" fontId="2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7" fillId="0" borderId="0" xfId="0" applyFont="1"/>
    <xf numFmtId="0" fontId="4" fillId="0" borderId="0" xfId="0" applyFont="1"/>
    <xf numFmtId="164" fontId="5" fillId="0" borderId="3" xfId="1" applyFont="1" applyFill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164" fontId="6" fillId="0" borderId="3" xfId="1" applyFont="1" applyFill="1" applyBorder="1" applyAlignment="1">
      <alignment horizontal="center" vertical="center" wrapText="1"/>
    </xf>
    <xf numFmtId="167" fontId="6" fillId="0" borderId="3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67" fontId="4" fillId="0" borderId="8" xfId="1" applyNumberFormat="1" applyFont="1" applyFill="1" applyBorder="1" applyAlignment="1" applyProtection="1">
      <protection locked="0"/>
    </xf>
    <xf numFmtId="0" fontId="5" fillId="0" borderId="24" xfId="0" applyFont="1" applyBorder="1" applyAlignment="1">
      <alignment horizontal="center" wrapText="1"/>
    </xf>
    <xf numFmtId="43" fontId="4" fillId="0" borderId="7" xfId="1" applyNumberFormat="1" applyFont="1" applyFill="1" applyBorder="1" applyAlignment="1">
      <alignment horizontal="center" vertical="top"/>
    </xf>
    <xf numFmtId="0" fontId="4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center"/>
    </xf>
    <xf numFmtId="166" fontId="4" fillId="0" borderId="9" xfId="0" applyNumberFormat="1" applyFont="1" applyBorder="1" applyAlignment="1">
      <alignment wrapText="1"/>
    </xf>
    <xf numFmtId="166" fontId="4" fillId="0" borderId="1" xfId="1" applyNumberFormat="1" applyFont="1" applyFill="1" applyBorder="1" applyAlignment="1">
      <alignment horizontal="right" wrapText="1"/>
    </xf>
    <xf numFmtId="43" fontId="5" fillId="0" borderId="27" xfId="1" applyNumberFormat="1" applyFont="1" applyFill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166" fontId="5" fillId="0" borderId="29" xfId="0" applyNumberFormat="1" applyFont="1" applyBorder="1" applyAlignment="1">
      <alignment horizontal="center" wrapText="1"/>
    </xf>
    <xf numFmtId="166" fontId="5" fillId="0" borderId="30" xfId="1" applyNumberFormat="1" applyFont="1" applyFill="1" applyBorder="1" applyAlignment="1">
      <alignment horizontal="center" wrapText="1"/>
    </xf>
    <xf numFmtId="43" fontId="5" fillId="0" borderId="7" xfId="1" applyNumberFormat="1" applyFont="1" applyFill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horizontal="center" wrapText="1"/>
    </xf>
    <xf numFmtId="166" fontId="5" fillId="0" borderId="0" xfId="0" applyNumberFormat="1" applyFont="1" applyAlignment="1">
      <alignment horizontal="center" wrapText="1"/>
    </xf>
    <xf numFmtId="166" fontId="5" fillId="0" borderId="1" xfId="1" applyNumberFormat="1" applyFont="1" applyFill="1" applyBorder="1" applyAlignment="1">
      <alignment horizontal="center" wrapText="1"/>
    </xf>
    <xf numFmtId="0" fontId="6" fillId="0" borderId="9" xfId="0" applyFont="1" applyBorder="1" applyAlignment="1">
      <alignment vertical="top" wrapText="1"/>
    </xf>
    <xf numFmtId="3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left" vertical="top" wrapText="1"/>
    </xf>
    <xf numFmtId="3" fontId="4" fillId="0" borderId="23" xfId="0" applyNumberFormat="1" applyFont="1" applyBorder="1" applyAlignment="1">
      <alignment wrapText="1"/>
    </xf>
    <xf numFmtId="167" fontId="4" fillId="0" borderId="23" xfId="1" applyNumberFormat="1" applyFont="1" applyFill="1" applyBorder="1" applyAlignment="1" applyProtection="1">
      <protection locked="0"/>
    </xf>
    <xf numFmtId="0" fontId="9" fillId="4" borderId="0" xfId="0" applyFont="1" applyFill="1"/>
    <xf numFmtId="0" fontId="5" fillId="0" borderId="0" xfId="0" applyFont="1" applyAlignment="1">
      <alignment horizontal="left" vertical="top" wrapText="1"/>
    </xf>
    <xf numFmtId="2" fontId="4" fillId="0" borderId="9" xfId="0" applyNumberFormat="1" applyFont="1" applyBorder="1" applyAlignment="1">
      <alignment horizontal="left" vertical="top" wrapText="1"/>
    </xf>
    <xf numFmtId="0" fontId="5" fillId="0" borderId="9" xfId="0" applyFont="1" applyBorder="1" applyAlignment="1">
      <alignment horizontal="center"/>
    </xf>
    <xf numFmtId="0" fontId="6" fillId="0" borderId="9" xfId="0" applyFont="1" applyBorder="1" applyAlignment="1">
      <alignment horizontal="left" vertical="top" wrapText="1"/>
    </xf>
    <xf numFmtId="0" fontId="9" fillId="2" borderId="0" xfId="0" applyFont="1" applyFill="1"/>
    <xf numFmtId="164" fontId="4" fillId="0" borderId="19" xfId="0" applyNumberFormat="1" applyFont="1" applyBorder="1" applyAlignment="1">
      <alignment horizontal="center" vertical="top"/>
    </xf>
    <xf numFmtId="0" fontId="4" fillId="0" borderId="9" xfId="0" applyFont="1" applyBorder="1" applyAlignment="1">
      <alignment horizontal="justify"/>
    </xf>
    <xf numFmtId="167" fontId="4" fillId="0" borderId="9" xfId="1" quotePrefix="1" applyNumberFormat="1" applyFont="1" applyFill="1" applyBorder="1" applyAlignment="1" applyProtection="1">
      <alignment horizontal="center"/>
    </xf>
    <xf numFmtId="164" fontId="4" fillId="0" borderId="7" xfId="0" applyNumberFormat="1" applyFont="1" applyBorder="1" applyAlignment="1">
      <alignment horizontal="center" vertical="top"/>
    </xf>
    <xf numFmtId="0" fontId="5" fillId="0" borderId="26" xfId="0" applyFont="1" applyBorder="1" applyAlignment="1">
      <alignment horizontal="justify"/>
    </xf>
    <xf numFmtId="166" fontId="5" fillId="0" borderId="24" xfId="1" applyNumberFormat="1" applyFont="1" applyFill="1" applyBorder="1" applyAlignment="1">
      <alignment wrapText="1"/>
    </xf>
    <xf numFmtId="3" fontId="4" fillId="0" borderId="25" xfId="0" applyNumberFormat="1" applyFont="1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4" fontId="6" fillId="0" borderId="3" xfId="1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3" xfId="1" applyNumberFormat="1" applyFont="1" applyBorder="1" applyAlignment="1">
      <alignment horizontal="center" vertical="center" wrapText="1"/>
    </xf>
    <xf numFmtId="4" fontId="4" fillId="0" borderId="3" xfId="1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left" vertical="center" wrapText="1"/>
    </xf>
    <xf numFmtId="4" fontId="30" fillId="0" borderId="3" xfId="1" applyNumberFormat="1" applyFont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left" vertical="center" wrapText="1"/>
    </xf>
    <xf numFmtId="4" fontId="30" fillId="0" borderId="3" xfId="1" applyNumberFormat="1" applyFont="1" applyBorder="1" applyAlignment="1">
      <alignment horizontal="center" vertical="center" wrapText="1"/>
    </xf>
    <xf numFmtId="167" fontId="4" fillId="0" borderId="0" xfId="0" applyNumberFormat="1" applyFont="1" applyFill="1" applyBorder="1"/>
    <xf numFmtId="3" fontId="12" fillId="0" borderId="0" xfId="1" applyNumberFormat="1" applyFont="1" applyBorder="1" applyAlignment="1">
      <alignment horizontal="right" wrapText="1"/>
    </xf>
    <xf numFmtId="167" fontId="4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Border="1" applyAlignment="1">
      <alignment horizontal="right" wrapText="1"/>
    </xf>
    <xf numFmtId="3" fontId="4" fillId="0" borderId="0" xfId="1" applyNumberFormat="1" applyFont="1" applyBorder="1" applyAlignment="1">
      <alignment horizontal="right" wrapText="1"/>
    </xf>
    <xf numFmtId="167" fontId="4" fillId="0" borderId="9" xfId="1" applyNumberFormat="1" applyFont="1" applyFill="1" applyBorder="1" applyAlignment="1">
      <alignment horizontal="right" vertical="center"/>
    </xf>
    <xf numFmtId="167" fontId="5" fillId="0" borderId="9" xfId="1" applyNumberFormat="1" applyFont="1" applyFill="1" applyBorder="1" applyAlignment="1">
      <alignment horizontal="right" vertical="center" wrapText="1"/>
    </xf>
    <xf numFmtId="167" fontId="4" fillId="0" borderId="9" xfId="1" applyNumberFormat="1" applyFont="1" applyFill="1" applyBorder="1" applyAlignment="1">
      <alignment horizontal="right" vertical="center" wrapText="1"/>
    </xf>
    <xf numFmtId="167" fontId="6" fillId="0" borderId="9" xfId="1" applyNumberFormat="1" applyFont="1" applyFill="1" applyBorder="1" applyAlignment="1">
      <alignment horizontal="right" vertical="center" wrapText="1"/>
    </xf>
    <xf numFmtId="167" fontId="4" fillId="2" borderId="9" xfId="1" applyNumberFormat="1" applyFont="1" applyFill="1" applyBorder="1" applyAlignment="1">
      <alignment horizontal="right" vertical="center" wrapText="1"/>
    </xf>
    <xf numFmtId="167" fontId="4" fillId="0" borderId="8" xfId="1" applyNumberFormat="1" applyFont="1" applyFill="1" applyBorder="1" applyAlignment="1">
      <alignment horizontal="right" vertical="center" wrapText="1"/>
    </xf>
    <xf numFmtId="167" fontId="4" fillId="0" borderId="22" xfId="1" applyNumberFormat="1" applyFont="1" applyFill="1" applyBorder="1" applyAlignment="1">
      <alignment horizontal="right" vertical="center" wrapText="1"/>
    </xf>
    <xf numFmtId="167" fontId="5" fillId="0" borderId="6" xfId="1" applyNumberFormat="1" applyFont="1" applyFill="1" applyBorder="1" applyAlignment="1">
      <alignment horizontal="right" vertical="center" wrapText="1"/>
    </xf>
    <xf numFmtId="165" fontId="14" fillId="0" borderId="3" xfId="1" applyNumberFormat="1" applyFont="1" applyBorder="1" applyAlignment="1">
      <alignment horizontal="right" vertical="center" wrapText="1"/>
    </xf>
    <xf numFmtId="167" fontId="5" fillId="0" borderId="5" xfId="1" applyNumberFormat="1" applyFont="1" applyFill="1" applyBorder="1" applyAlignment="1">
      <alignment horizontal="right" vertical="center" wrapText="1"/>
    </xf>
    <xf numFmtId="0" fontId="22" fillId="0" borderId="9" xfId="0" applyFont="1" applyBorder="1" applyAlignment="1">
      <alignment horizontal="right"/>
    </xf>
    <xf numFmtId="0" fontId="17" fillId="0" borderId="9" xfId="0" applyFont="1" applyBorder="1" applyAlignment="1">
      <alignment horizontal="right"/>
    </xf>
    <xf numFmtId="167" fontId="6" fillId="0" borderId="9" xfId="1" applyNumberFormat="1" applyFont="1" applyFill="1" applyBorder="1" applyAlignment="1">
      <alignment horizontal="right" wrapText="1"/>
    </xf>
    <xf numFmtId="167" fontId="4" fillId="0" borderId="9" xfId="1" applyNumberFormat="1" applyFont="1" applyFill="1" applyBorder="1" applyAlignment="1">
      <alignment horizontal="right"/>
    </xf>
    <xf numFmtId="167" fontId="4" fillId="0" borderId="12" xfId="1" applyNumberFormat="1" applyFont="1" applyFill="1" applyBorder="1" applyAlignment="1">
      <alignment horizontal="right" vertical="center" wrapText="1"/>
    </xf>
    <xf numFmtId="165" fontId="4" fillId="0" borderId="8" xfId="6" applyNumberFormat="1" applyFont="1" applyFill="1" applyBorder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3" fontId="6" fillId="0" borderId="0" xfId="1" applyNumberFormat="1" applyFont="1" applyBorder="1" applyAlignment="1">
      <alignment horizontal="right" vertical="center" wrapText="1"/>
    </xf>
    <xf numFmtId="3" fontId="5" fillId="0" borderId="0" xfId="1" applyNumberFormat="1" applyFont="1" applyBorder="1" applyAlignment="1">
      <alignment horizontal="right" vertical="center" wrapText="1"/>
    </xf>
    <xf numFmtId="3" fontId="18" fillId="0" borderId="0" xfId="1" applyNumberFormat="1" applyFont="1" applyBorder="1" applyAlignment="1">
      <alignment horizontal="right" vertical="center" wrapText="1"/>
    </xf>
    <xf numFmtId="3" fontId="12" fillId="0" borderId="0" xfId="1" applyNumberFormat="1" applyFont="1" applyBorder="1" applyAlignment="1">
      <alignment horizontal="right" vertical="center" wrapText="1"/>
    </xf>
    <xf numFmtId="165" fontId="4" fillId="3" borderId="3" xfId="6" applyNumberFormat="1" applyFont="1" applyFill="1" applyBorder="1" applyAlignment="1">
      <alignment horizontal="right"/>
    </xf>
    <xf numFmtId="167" fontId="6" fillId="0" borderId="3" xfId="1" applyNumberFormat="1" applyFont="1" applyFill="1" applyBorder="1" applyAlignment="1">
      <alignment horizontal="right" vertical="center" wrapText="1"/>
    </xf>
    <xf numFmtId="167" fontId="4" fillId="0" borderId="3" xfId="1" applyNumberFormat="1" applyFont="1" applyFill="1" applyBorder="1" applyAlignment="1">
      <alignment horizontal="right" vertical="center" wrapText="1"/>
    </xf>
    <xf numFmtId="3" fontId="6" fillId="0" borderId="3" xfId="1" applyNumberFormat="1" applyFont="1" applyBorder="1" applyAlignment="1">
      <alignment horizontal="right" vertical="center" wrapText="1"/>
    </xf>
    <xf numFmtId="3" fontId="4" fillId="0" borderId="3" xfId="1" applyNumberFormat="1" applyFont="1" applyBorder="1" applyAlignment="1">
      <alignment horizontal="right" vertical="center" wrapText="1"/>
    </xf>
    <xf numFmtId="165" fontId="4" fillId="3" borderId="4" xfId="6" applyNumberFormat="1" applyFont="1" applyFill="1" applyBorder="1" applyAlignment="1">
      <alignment horizontal="right"/>
    </xf>
    <xf numFmtId="167" fontId="5" fillId="0" borderId="12" xfId="1" applyNumberFormat="1" applyFont="1" applyFill="1" applyBorder="1" applyAlignment="1">
      <alignment horizontal="right" vertical="center" wrapText="1"/>
    </xf>
    <xf numFmtId="167" fontId="6" fillId="0" borderId="9" xfId="1" applyNumberFormat="1" applyFont="1" applyFill="1" applyBorder="1" applyAlignment="1">
      <alignment horizontal="right" vertical="top" wrapText="1"/>
    </xf>
    <xf numFmtId="167" fontId="4" fillId="0" borderId="9" xfId="1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165" fontId="28" fillId="0" borderId="9" xfId="1" applyNumberFormat="1" applyFont="1" applyFill="1" applyBorder="1" applyAlignment="1">
      <alignment horizontal="right"/>
    </xf>
    <xf numFmtId="165" fontId="5" fillId="0" borderId="28" xfId="1" applyNumberFormat="1" applyFont="1" applyFill="1" applyBorder="1" applyAlignment="1">
      <alignment horizontal="right" wrapText="1"/>
    </xf>
    <xf numFmtId="165" fontId="5" fillId="0" borderId="9" xfId="1" applyNumberFormat="1" applyFont="1" applyFill="1" applyBorder="1" applyAlignment="1">
      <alignment horizontal="right" wrapText="1"/>
    </xf>
    <xf numFmtId="165" fontId="28" fillId="0" borderId="9" xfId="1" quotePrefix="1" applyNumberFormat="1" applyFont="1" applyFill="1" applyBorder="1" applyAlignment="1">
      <alignment horizontal="right"/>
    </xf>
    <xf numFmtId="165" fontId="28" fillId="0" borderId="9" xfId="1" applyNumberFormat="1" applyFont="1" applyFill="1" applyBorder="1" applyAlignment="1">
      <alignment horizontal="right" wrapText="1"/>
    </xf>
    <xf numFmtId="165" fontId="4" fillId="0" borderId="9" xfId="1" applyNumberFormat="1" applyFont="1" applyFill="1" applyBorder="1" applyAlignment="1">
      <alignment horizontal="right" wrapText="1"/>
    </xf>
    <xf numFmtId="165" fontId="4" fillId="0" borderId="9" xfId="1" applyNumberFormat="1" applyFont="1" applyFill="1" applyBorder="1" applyAlignment="1">
      <alignment horizontal="right"/>
    </xf>
    <xf numFmtId="165" fontId="29" fillId="0" borderId="24" xfId="1" applyNumberFormat="1" applyFont="1" applyFill="1" applyBorder="1" applyAlignment="1">
      <alignment horizontal="right" wrapText="1"/>
    </xf>
    <xf numFmtId="0" fontId="5" fillId="0" borderId="31" xfId="0" applyFont="1" applyFill="1" applyBorder="1" applyAlignment="1">
      <alignment vertical="top" wrapText="1"/>
    </xf>
    <xf numFmtId="164" fontId="5" fillId="0" borderId="31" xfId="1" applyFont="1" applyFill="1" applyBorder="1" applyAlignment="1">
      <alignment horizontal="center" vertical="center" wrapText="1"/>
    </xf>
    <xf numFmtId="167" fontId="5" fillId="0" borderId="31" xfId="1" applyNumberFormat="1" applyFont="1" applyFill="1" applyBorder="1" applyAlignment="1">
      <alignment horizontal="right" vertical="center" wrapText="1"/>
    </xf>
    <xf numFmtId="167" fontId="5" fillId="0" borderId="31" xfId="1" applyNumberFormat="1" applyFont="1" applyFill="1" applyBorder="1" applyAlignment="1">
      <alignment horizontal="center" vertical="center" wrapText="1"/>
    </xf>
    <xf numFmtId="167" fontId="20" fillId="0" borderId="3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164" fontId="5" fillId="0" borderId="0" xfId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right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7" fontId="20" fillId="0" borderId="0" xfId="1" applyNumberFormat="1" applyFont="1" applyFill="1" applyBorder="1" applyAlignment="1">
      <alignment horizontal="center" vertical="center" wrapText="1"/>
    </xf>
    <xf numFmtId="167" fontId="5" fillId="0" borderId="9" xfId="1" applyNumberFormat="1" applyFont="1" applyFill="1" applyBorder="1" applyAlignment="1">
      <alignment horizontal="center" vertical="center" wrapText="1"/>
    </xf>
    <xf numFmtId="164" fontId="5" fillId="0" borderId="20" xfId="1" applyFont="1" applyFill="1" applyBorder="1" applyAlignment="1">
      <alignment horizontal="center" vertical="top" wrapText="1"/>
    </xf>
    <xf numFmtId="164" fontId="25" fillId="0" borderId="19" xfId="0" applyNumberFormat="1" applyFont="1" applyBorder="1" applyAlignment="1">
      <alignment horizontal="center"/>
    </xf>
    <xf numFmtId="0" fontId="31" fillId="0" borderId="0" xfId="0" applyFont="1"/>
    <xf numFmtId="167" fontId="25" fillId="0" borderId="8" xfId="1" applyNumberFormat="1" applyFont="1" applyFill="1" applyBorder="1" applyAlignment="1" applyProtection="1">
      <alignment horizontal="center"/>
    </xf>
    <xf numFmtId="164" fontId="32" fillId="0" borderId="8" xfId="1" applyFont="1" applyFill="1" applyBorder="1" applyAlignment="1" applyProtection="1">
      <alignment horizontal="center"/>
    </xf>
    <xf numFmtId="167" fontId="25" fillId="0" borderId="8" xfId="1" applyNumberFormat="1" applyFont="1" applyFill="1" applyBorder="1" applyAlignment="1" applyProtection="1">
      <protection locked="0"/>
    </xf>
    <xf numFmtId="167" fontId="25" fillId="0" borderId="9" xfId="1" applyNumberFormat="1" applyFont="1" applyFill="1" applyBorder="1" applyAlignment="1" applyProtection="1"/>
    <xf numFmtId="0" fontId="33" fillId="0" borderId="0" xfId="0" applyFont="1"/>
    <xf numFmtId="0" fontId="25" fillId="0" borderId="0" xfId="0" applyFont="1"/>
    <xf numFmtId="164" fontId="25" fillId="0" borderId="8" xfId="1" applyFont="1" applyFill="1" applyBorder="1" applyAlignment="1" applyProtection="1">
      <alignment horizontal="center"/>
    </xf>
    <xf numFmtId="167" fontId="25" fillId="0" borderId="8" xfId="1" applyNumberFormat="1" applyFont="1" applyFill="1" applyBorder="1" applyAlignment="1" applyProtection="1">
      <alignment horizontal="center"/>
      <protection locked="0"/>
    </xf>
    <xf numFmtId="167" fontId="25" fillId="0" borderId="9" xfId="1" applyNumberFormat="1" applyFont="1" applyFill="1" applyBorder="1" applyAlignment="1" applyProtection="1">
      <alignment horizontal="center"/>
    </xf>
    <xf numFmtId="0" fontId="34" fillId="0" borderId="0" xfId="0" applyFont="1" applyAlignment="1">
      <alignment horizontal="left"/>
    </xf>
    <xf numFmtId="164" fontId="35" fillId="0" borderId="19" xfId="0" applyNumberFormat="1" applyFont="1" applyBorder="1" applyAlignment="1">
      <alignment horizontal="center"/>
    </xf>
    <xf numFmtId="0" fontId="35" fillId="0" borderId="0" xfId="0" applyFont="1"/>
    <xf numFmtId="167" fontId="35" fillId="0" borderId="8" xfId="1" applyNumberFormat="1" applyFont="1" applyFill="1" applyBorder="1" applyAlignment="1" applyProtection="1">
      <alignment horizontal="center"/>
    </xf>
    <xf numFmtId="0" fontId="9" fillId="0" borderId="9" xfId="0" applyFont="1" applyBorder="1" applyAlignment="1">
      <alignment horizontal="center" vertical="top"/>
    </xf>
    <xf numFmtId="0" fontId="9" fillId="0" borderId="0" xfId="0" applyFont="1" applyBorder="1" applyAlignment="1">
      <alignment horizontal="right" vertical="top"/>
    </xf>
    <xf numFmtId="167" fontId="9" fillId="0" borderId="9" xfId="1" applyNumberFormat="1" applyFont="1" applyBorder="1" applyAlignment="1">
      <alignment horizontal="right" vertical="top"/>
    </xf>
    <xf numFmtId="0" fontId="4" fillId="0" borderId="0" xfId="0" applyFont="1" applyFill="1" applyBorder="1" applyAlignment="1">
      <alignment vertical="top"/>
    </xf>
    <xf numFmtId="4" fontId="36" fillId="0" borderId="3" xfId="1" applyNumberFormat="1" applyFont="1" applyBorder="1" applyAlignment="1">
      <alignment horizontal="center"/>
    </xf>
    <xf numFmtId="3" fontId="37" fillId="0" borderId="3" xfId="0" applyNumberFormat="1" applyFont="1" applyBorder="1" applyAlignment="1">
      <alignment horizontal="left" vertical="top" wrapText="1"/>
    </xf>
    <xf numFmtId="3" fontId="25" fillId="0" borderId="3" xfId="0" applyNumberFormat="1" applyFont="1" applyBorder="1" applyAlignment="1">
      <alignment horizontal="center" wrapText="1"/>
    </xf>
    <xf numFmtId="3" fontId="25" fillId="0" borderId="3" xfId="1" applyNumberFormat="1" applyFont="1" applyBorder="1" applyAlignment="1">
      <alignment horizontal="right" wrapText="1"/>
    </xf>
    <xf numFmtId="3" fontId="25" fillId="0" borderId="3" xfId="0" applyNumberFormat="1" applyFont="1" applyBorder="1" applyAlignment="1">
      <alignment horizontal="right" wrapText="1"/>
    </xf>
    <xf numFmtId="3" fontId="38" fillId="0" borderId="3" xfId="0" applyNumberFormat="1" applyFont="1" applyBorder="1" applyAlignment="1">
      <alignment horizontal="left" vertical="top" wrapText="1"/>
    </xf>
    <xf numFmtId="4" fontId="36" fillId="0" borderId="3" xfId="0" applyNumberFormat="1" applyFont="1" applyBorder="1" applyAlignment="1">
      <alignment horizontal="center" wrapText="1"/>
    </xf>
    <xf numFmtId="3" fontId="25" fillId="0" borderId="3" xfId="0" applyNumberFormat="1" applyFont="1" applyBorder="1" applyAlignment="1">
      <alignment horizontal="left" vertical="top" wrapText="1"/>
    </xf>
    <xf numFmtId="3" fontId="25" fillId="0" borderId="3" xfId="0" applyNumberFormat="1" applyFont="1" applyBorder="1" applyAlignment="1">
      <alignment horizontal="center" vertical="top" wrapText="1"/>
    </xf>
    <xf numFmtId="3" fontId="25" fillId="0" borderId="3" xfId="0" applyNumberFormat="1" applyFont="1" applyBorder="1" applyAlignment="1">
      <alignment wrapText="1"/>
    </xf>
    <xf numFmtId="3" fontId="25" fillId="0" borderId="3" xfId="0" applyNumberFormat="1" applyFont="1" applyBorder="1" applyAlignment="1">
      <alignment vertical="top" wrapText="1"/>
    </xf>
    <xf numFmtId="3" fontId="25" fillId="0" borderId="3" xfId="0" applyNumberFormat="1" applyFont="1" applyBorder="1" applyAlignment="1">
      <alignment horizontal="center"/>
    </xf>
    <xf numFmtId="3" fontId="25" fillId="0" borderId="3" xfId="1" applyNumberFormat="1" applyFont="1" applyBorder="1" applyAlignment="1">
      <alignment horizontal="right"/>
    </xf>
    <xf numFmtId="3" fontId="25" fillId="0" borderId="14" xfId="1" applyNumberFormat="1" applyFont="1" applyBorder="1" applyAlignment="1">
      <alignment horizontal="right" wrapText="1"/>
    </xf>
    <xf numFmtId="0" fontId="9" fillId="0" borderId="0" xfId="0" applyFont="1" applyBorder="1"/>
    <xf numFmtId="3" fontId="25" fillId="0" borderId="0" xfId="0" applyNumberFormat="1" applyFont="1" applyBorder="1" applyAlignment="1">
      <alignment horizontal="right" wrapText="1"/>
    </xf>
    <xf numFmtId="167" fontId="33" fillId="0" borderId="0" xfId="0" applyNumberFormat="1" applyFont="1" applyBorder="1"/>
    <xf numFmtId="3" fontId="25" fillId="0" borderId="0" xfId="0" applyNumberFormat="1" applyFont="1" applyBorder="1" applyAlignment="1">
      <alignment wrapText="1"/>
    </xf>
    <xf numFmtId="4" fontId="36" fillId="0" borderId="3" xfId="1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left" vertical="top" wrapText="1"/>
    </xf>
    <xf numFmtId="3" fontId="25" fillId="0" borderId="3" xfId="0" applyNumberFormat="1" applyFont="1" applyFill="1" applyBorder="1" applyAlignment="1">
      <alignment horizontal="center" wrapText="1"/>
    </xf>
    <xf numFmtId="3" fontId="25" fillId="0" borderId="3" xfId="0" applyNumberFormat="1" applyFont="1" applyFill="1" applyBorder="1" applyAlignment="1">
      <alignment horizontal="right" wrapText="1"/>
    </xf>
    <xf numFmtId="3" fontId="25" fillId="0" borderId="14" xfId="1" applyNumberFormat="1" applyFont="1" applyFill="1" applyBorder="1" applyAlignment="1">
      <alignment horizontal="right" wrapText="1"/>
    </xf>
    <xf numFmtId="3" fontId="25" fillId="0" borderId="0" xfId="0" applyNumberFormat="1" applyFont="1" applyFill="1" applyBorder="1" applyAlignment="1">
      <alignment horizontal="right" wrapText="1"/>
    </xf>
    <xf numFmtId="167" fontId="33" fillId="0" borderId="0" xfId="0" applyNumberFormat="1" applyFont="1" applyFill="1" applyBorder="1"/>
    <xf numFmtId="0" fontId="0" fillId="0" borderId="0" xfId="0" applyFill="1"/>
    <xf numFmtId="4" fontId="36" fillId="0" borderId="3" xfId="1" applyNumberFormat="1" applyFont="1" applyBorder="1" applyAlignment="1">
      <alignment horizontal="center" vertical="top"/>
    </xf>
    <xf numFmtId="3" fontId="25" fillId="0" borderId="3" xfId="0" applyNumberFormat="1" applyFont="1" applyBorder="1" applyAlignment="1">
      <alignment horizontal="center" vertical="top"/>
    </xf>
    <xf numFmtId="3" fontId="25" fillId="0" borderId="3" xfId="1" applyNumberFormat="1" applyFont="1" applyBorder="1" applyAlignment="1">
      <alignment horizontal="right" vertical="top"/>
    </xf>
    <xf numFmtId="3" fontId="25" fillId="0" borderId="3" xfId="0" applyNumberFormat="1" applyFont="1" applyBorder="1" applyAlignment="1">
      <alignment horizontal="right" vertical="top" wrapText="1"/>
    </xf>
    <xf numFmtId="3" fontId="25" fillId="0" borderId="14" xfId="1" applyNumberFormat="1" applyFont="1" applyBorder="1" applyAlignment="1">
      <alignment horizontal="right" vertical="top" wrapText="1"/>
    </xf>
    <xf numFmtId="3" fontId="25" fillId="0" borderId="0" xfId="0" applyNumberFormat="1" applyFont="1" applyBorder="1" applyAlignment="1">
      <alignment horizontal="right" vertical="top" wrapText="1"/>
    </xf>
    <xf numFmtId="167" fontId="33" fillId="0" borderId="0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wrapText="1"/>
    </xf>
    <xf numFmtId="164" fontId="25" fillId="0" borderId="19" xfId="1" applyFont="1" applyFill="1" applyBorder="1" applyAlignment="1" applyProtection="1">
      <alignment horizontal="center"/>
    </xf>
    <xf numFmtId="0" fontId="41" fillId="0" borderId="8" xfId="0" applyFont="1" applyBorder="1" applyAlignment="1">
      <alignment horizontal="center"/>
    </xf>
    <xf numFmtId="167" fontId="25" fillId="0" borderId="0" xfId="1" applyNumberFormat="1" applyFont="1" applyFill="1" applyBorder="1" applyAlignment="1" applyProtection="1">
      <alignment horizontal="center"/>
    </xf>
    <xf numFmtId="167" fontId="25" fillId="0" borderId="0" xfId="1" applyNumberFormat="1" applyFont="1" applyFill="1" applyBorder="1" applyAlignment="1" applyProtection="1">
      <alignment horizontal="right" vertical="center"/>
    </xf>
    <xf numFmtId="167" fontId="25" fillId="0" borderId="9" xfId="1" applyNumberFormat="1" applyFont="1" applyFill="1" applyBorder="1" applyAlignment="1" applyProtection="1">
      <alignment horizontal="center"/>
      <protection locked="0"/>
    </xf>
    <xf numFmtId="164" fontId="25" fillId="0" borderId="23" xfId="1" applyFont="1" applyFill="1" applyBorder="1" applyAlignment="1" applyProtection="1">
      <alignment horizontal="center"/>
    </xf>
    <xf numFmtId="0" fontId="25" fillId="0" borderId="8" xfId="0" applyFont="1" applyBorder="1" applyAlignment="1">
      <alignment horizontal="left"/>
    </xf>
    <xf numFmtId="167" fontId="25" fillId="0" borderId="9" xfId="1" quotePrefix="1" applyNumberFormat="1" applyFont="1" applyFill="1" applyBorder="1" applyAlignment="1" applyProtection="1">
      <alignment horizontal="center"/>
      <protection locked="0"/>
    </xf>
    <xf numFmtId="0" fontId="25" fillId="0" borderId="8" xfId="0" applyFont="1" applyBorder="1" applyAlignment="1">
      <alignment horizontal="center"/>
    </xf>
    <xf numFmtId="164" fontId="34" fillId="0" borderId="19" xfId="1" applyFont="1" applyFill="1" applyBorder="1" applyAlignment="1" applyProtection="1">
      <alignment horizontal="center"/>
    </xf>
    <xf numFmtId="0" fontId="42" fillId="0" borderId="8" xfId="0" applyFont="1" applyBorder="1" applyAlignment="1">
      <alignment horizontal="left"/>
    </xf>
    <xf numFmtId="167" fontId="42" fillId="0" borderId="0" xfId="1" applyNumberFormat="1" applyFont="1" applyFill="1" applyBorder="1" applyAlignment="1" applyProtection="1">
      <alignment horizontal="center"/>
    </xf>
    <xf numFmtId="167" fontId="42" fillId="0" borderId="0" xfId="1" applyNumberFormat="1" applyFont="1" applyFill="1" applyBorder="1" applyAlignment="1" applyProtection="1">
      <alignment horizontal="right" vertical="center"/>
    </xf>
    <xf numFmtId="49" fontId="42" fillId="0" borderId="9" xfId="1" quotePrefix="1" applyNumberFormat="1" applyFont="1" applyFill="1" applyBorder="1" applyAlignment="1" applyProtection="1">
      <alignment horizontal="center"/>
      <protection locked="0"/>
    </xf>
    <xf numFmtId="164" fontId="43" fillId="0" borderId="32" xfId="1" applyFont="1" applyFill="1" applyBorder="1" applyAlignment="1" applyProtection="1">
      <alignment horizontal="center"/>
    </xf>
    <xf numFmtId="164" fontId="43" fillId="0" borderId="23" xfId="1" applyFont="1" applyFill="1" applyBorder="1" applyAlignment="1" applyProtection="1">
      <alignment horizontal="center"/>
    </xf>
    <xf numFmtId="164" fontId="42" fillId="0" borderId="23" xfId="1" applyFont="1" applyFill="1" applyBorder="1" applyAlignment="1" applyProtection="1">
      <alignment horizontal="center"/>
    </xf>
    <xf numFmtId="49" fontId="42" fillId="0" borderId="9" xfId="1" applyNumberFormat="1" applyFont="1" applyFill="1" applyBorder="1" applyAlignment="1" applyProtection="1">
      <alignment horizontal="center"/>
      <protection locked="0"/>
    </xf>
    <xf numFmtId="0" fontId="42" fillId="0" borderId="8" xfId="0" applyFont="1" applyBorder="1"/>
    <xf numFmtId="167" fontId="42" fillId="0" borderId="9" xfId="1" applyNumberFormat="1" applyFont="1" applyFill="1" applyBorder="1" applyAlignment="1" applyProtection="1">
      <alignment horizontal="center"/>
      <protection locked="0"/>
    </xf>
    <xf numFmtId="164" fontId="34" fillId="0" borderId="7" xfId="1" applyFont="1" applyFill="1" applyBorder="1" applyAlignment="1" applyProtection="1">
      <alignment horizontal="center"/>
    </xf>
    <xf numFmtId="0" fontId="43" fillId="0" borderId="33" xfId="0" applyFont="1" applyBorder="1"/>
    <xf numFmtId="167" fontId="43" fillId="0" borderId="34" xfId="1" applyNumberFormat="1" applyFont="1" applyFill="1" applyBorder="1" applyAlignment="1" applyProtection="1">
      <alignment horizontal="center"/>
    </xf>
    <xf numFmtId="167" fontId="43" fillId="0" borderId="35" xfId="1" applyNumberFormat="1" applyFont="1" applyFill="1" applyBorder="1" applyAlignment="1" applyProtection="1">
      <alignment horizontal="right" vertical="center"/>
    </xf>
    <xf numFmtId="167" fontId="43" fillId="0" borderId="36" xfId="1" applyNumberFormat="1" applyFont="1" applyFill="1" applyBorder="1" applyAlignment="1" applyProtection="1">
      <alignment horizontal="center"/>
      <protection locked="0"/>
    </xf>
    <xf numFmtId="164" fontId="43" fillId="0" borderId="37" xfId="1" applyFont="1" applyFill="1" applyBorder="1" applyAlignment="1" applyProtection="1">
      <alignment horizontal="center"/>
    </xf>
    <xf numFmtId="164" fontId="25" fillId="0" borderId="7" xfId="1" applyFont="1" applyFill="1" applyBorder="1" applyAlignment="1" applyProtection="1">
      <alignment horizontal="center"/>
    </xf>
    <xf numFmtId="0" fontId="42" fillId="0" borderId="0" xfId="0" applyFont="1"/>
    <xf numFmtId="0" fontId="9" fillId="0" borderId="9" xfId="0" applyFont="1" applyFill="1" applyBorder="1" applyAlignment="1">
      <alignment horizontal="right"/>
    </xf>
    <xf numFmtId="167" fontId="5" fillId="0" borderId="12" xfId="1" applyNumberFormat="1" applyFont="1" applyFill="1" applyBorder="1" applyAlignment="1">
      <alignment horizontal="center" vertical="center" wrapText="1"/>
    </xf>
    <xf numFmtId="167" fontId="4" fillId="0" borderId="2" xfId="1" applyNumberFormat="1" applyFont="1" applyFill="1" applyBorder="1" applyAlignment="1">
      <alignment horizontal="center" vertical="center" wrapText="1"/>
    </xf>
    <xf numFmtId="0" fontId="5" fillId="0" borderId="9" xfId="0" quotePrefix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4" fontId="5" fillId="0" borderId="9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167" fontId="5" fillId="0" borderId="9" xfId="1" applyNumberFormat="1" applyFont="1" applyFill="1" applyBorder="1" applyAlignment="1">
      <alignment horizontal="right" vertical="center"/>
    </xf>
    <xf numFmtId="167" fontId="4" fillId="0" borderId="2" xfId="1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12" xfId="0" quotePrefix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64" fontId="5" fillId="0" borderId="12" xfId="1" applyFont="1" applyFill="1" applyBorder="1" applyAlignment="1">
      <alignment horizontal="center" vertical="center"/>
    </xf>
    <xf numFmtId="167" fontId="5" fillId="0" borderId="12" xfId="1" applyNumberFormat="1" applyFont="1" applyFill="1" applyBorder="1" applyAlignment="1">
      <alignment horizontal="right" vertical="center"/>
    </xf>
    <xf numFmtId="167" fontId="5" fillId="0" borderId="3" xfId="1" applyNumberFormat="1" applyFont="1" applyFill="1" applyBorder="1" applyAlignment="1">
      <alignment horizontal="right" vertical="center"/>
    </xf>
    <xf numFmtId="167" fontId="4" fillId="0" borderId="3" xfId="1" applyNumberFormat="1" applyFont="1" applyFill="1" applyBorder="1" applyAlignment="1">
      <alignment horizontal="right" vertical="center"/>
    </xf>
    <xf numFmtId="167" fontId="5" fillId="0" borderId="9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/>
    </xf>
    <xf numFmtId="0" fontId="5" fillId="0" borderId="3" xfId="0" quotePrefix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4" fontId="5" fillId="0" borderId="3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</cellXfs>
  <cellStyles count="7">
    <cellStyle name="Comma" xfId="1" builtinId="3"/>
    <cellStyle name="Comma 6" xfId="6" xr:uid="{00000000-0005-0000-0000-000001000000}"/>
    <cellStyle name="Excel Built-in Normal" xfId="5" xr:uid="{00000000-0005-0000-0000-000002000000}"/>
    <cellStyle name="Normal" xfId="0" builtinId="0"/>
    <cellStyle name="Normal 2" xfId="4" xr:uid="{00000000-0005-0000-0000-000004000000}"/>
    <cellStyle name="Normal 3" xfId="3" xr:uid="{00000000-0005-0000-0000-000005000000}"/>
    <cellStyle name="Normal_SHBoQ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89999084444715716"/>
    <pageSetUpPr fitToPage="1"/>
  </sheetPr>
  <dimension ref="A1:BF406"/>
  <sheetViews>
    <sheetView showZeros="0" tabSelected="1" view="pageBreakPreview" zoomScale="82" zoomScaleNormal="100" zoomScaleSheetLayoutView="82" workbookViewId="0">
      <selection activeCell="D61" sqref="D61"/>
    </sheetView>
  </sheetViews>
  <sheetFormatPr defaultRowHeight="15.75" x14ac:dyDescent="0.25"/>
  <cols>
    <col min="1" max="1" width="8.75" style="127"/>
    <col min="2" max="2" width="57.5" style="87" customWidth="1"/>
    <col min="3" max="3" width="11.375" style="87" customWidth="1"/>
    <col min="4" max="4" width="10.625" style="280" customWidth="1"/>
    <col min="5" max="5" width="10" style="87" customWidth="1"/>
    <col min="6" max="6" width="18.875" style="87" customWidth="1"/>
    <col min="7" max="7" width="11.375" style="87" bestFit="1" customWidth="1"/>
    <col min="8" max="8" width="13.875" style="87" bestFit="1" customWidth="1"/>
    <col min="9" max="9" width="11.375" style="87" bestFit="1" customWidth="1"/>
    <col min="10" max="16384" width="9" style="87"/>
  </cols>
  <sheetData>
    <row r="1" spans="1:8" ht="23.25" x14ac:dyDescent="0.35">
      <c r="A1" s="406" t="s">
        <v>178</v>
      </c>
      <c r="B1" s="406"/>
      <c r="C1" s="406"/>
      <c r="D1" s="406"/>
      <c r="E1" s="406"/>
      <c r="F1" s="406"/>
    </row>
    <row r="2" spans="1:8" ht="18.75" x14ac:dyDescent="0.25">
      <c r="A2" s="82"/>
      <c r="B2" s="160" t="s">
        <v>17</v>
      </c>
      <c r="C2" s="84"/>
      <c r="D2" s="245"/>
      <c r="E2" s="85"/>
      <c r="F2" s="86"/>
    </row>
    <row r="3" spans="1:8" s="173" customFormat="1" ht="18" x14ac:dyDescent="0.25">
      <c r="A3" s="355"/>
      <c r="B3" s="356" t="s">
        <v>180</v>
      </c>
      <c r="C3" s="357"/>
      <c r="D3" s="358"/>
      <c r="E3" s="359"/>
      <c r="F3" s="360"/>
      <c r="G3" s="308"/>
      <c r="H3" s="308"/>
    </row>
    <row r="4" spans="1:8" s="173" customFormat="1" ht="14.25" x14ac:dyDescent="0.2">
      <c r="A4" s="355"/>
      <c r="B4" s="361"/>
      <c r="C4" s="357"/>
      <c r="D4" s="358"/>
      <c r="E4" s="362"/>
      <c r="F4" s="360"/>
      <c r="G4" s="308"/>
      <c r="H4" s="308"/>
    </row>
    <row r="5" spans="1:8" s="173" customFormat="1" ht="14.25" x14ac:dyDescent="0.2">
      <c r="A5" s="355"/>
      <c r="B5" s="363"/>
      <c r="C5" s="357"/>
      <c r="D5" s="358"/>
      <c r="E5" s="359"/>
      <c r="F5" s="360"/>
      <c r="G5" s="308"/>
      <c r="H5" s="308"/>
    </row>
    <row r="6" spans="1:8" s="173" customFormat="1" thickBot="1" x14ac:dyDescent="0.25">
      <c r="A6" s="364" t="s">
        <v>11</v>
      </c>
      <c r="B6" s="365" t="s">
        <v>17</v>
      </c>
      <c r="C6" s="366"/>
      <c r="D6" s="367"/>
      <c r="E6" s="368" t="s">
        <v>11</v>
      </c>
      <c r="F6" s="369">
        <f>F53</f>
        <v>0</v>
      </c>
      <c r="G6" s="308"/>
      <c r="H6" s="308"/>
    </row>
    <row r="7" spans="1:8" s="173" customFormat="1" thickTop="1" x14ac:dyDescent="0.2">
      <c r="A7" s="364"/>
      <c r="B7" s="365"/>
      <c r="C7" s="366"/>
      <c r="D7" s="367"/>
      <c r="E7" s="368"/>
      <c r="F7" s="370"/>
      <c r="G7" s="308"/>
      <c r="H7" s="308"/>
    </row>
    <row r="8" spans="1:8" s="173" customFormat="1" ht="15" x14ac:dyDescent="0.2">
      <c r="A8" s="364"/>
      <c r="B8" s="365"/>
      <c r="C8" s="366"/>
      <c r="D8" s="367"/>
      <c r="E8" s="368"/>
      <c r="F8" s="370"/>
      <c r="G8" s="308"/>
      <c r="H8" s="308"/>
    </row>
    <row r="9" spans="1:8" s="173" customFormat="1" ht="15" x14ac:dyDescent="0.2">
      <c r="A9" s="355"/>
      <c r="B9" s="365"/>
      <c r="C9" s="366"/>
      <c r="D9" s="367"/>
      <c r="E9" s="368"/>
      <c r="F9" s="371"/>
      <c r="G9" s="308"/>
      <c r="H9" s="308"/>
    </row>
    <row r="10" spans="1:8" s="173" customFormat="1" ht="15" x14ac:dyDescent="0.2">
      <c r="A10" s="355"/>
      <c r="B10" s="365"/>
      <c r="C10" s="366"/>
      <c r="D10" s="367"/>
      <c r="E10" s="368"/>
      <c r="F10" s="371"/>
      <c r="G10" s="308"/>
      <c r="H10" s="308"/>
    </row>
    <row r="11" spans="1:8" s="173" customFormat="1" ht="15" x14ac:dyDescent="0.2">
      <c r="A11" s="355"/>
      <c r="B11" s="365" t="s">
        <v>146</v>
      </c>
      <c r="C11" s="366"/>
      <c r="D11" s="367"/>
      <c r="E11" s="372" t="s">
        <v>183</v>
      </c>
      <c r="F11" s="371">
        <f>5%*(F6)</f>
        <v>0</v>
      </c>
      <c r="G11" s="308"/>
      <c r="H11" s="308"/>
    </row>
    <row r="12" spans="1:8" s="173" customFormat="1" ht="15" x14ac:dyDescent="0.2">
      <c r="A12" s="355"/>
      <c r="B12" s="365"/>
      <c r="C12" s="366"/>
      <c r="D12" s="367"/>
      <c r="E12" s="372"/>
      <c r="F12" s="371"/>
      <c r="G12" s="308"/>
      <c r="H12" s="308"/>
    </row>
    <row r="13" spans="1:8" s="173" customFormat="1" ht="15" x14ac:dyDescent="0.2">
      <c r="A13" s="355"/>
      <c r="B13" s="365"/>
      <c r="C13" s="366"/>
      <c r="D13" s="367"/>
      <c r="E13" s="372"/>
      <c r="F13" s="371"/>
      <c r="G13" s="308"/>
      <c r="H13" s="308"/>
    </row>
    <row r="14" spans="1:8" s="173" customFormat="1" thickBot="1" x14ac:dyDescent="0.25">
      <c r="A14" s="355"/>
      <c r="B14" s="373"/>
      <c r="C14" s="366"/>
      <c r="D14" s="367"/>
      <c r="E14" s="374"/>
      <c r="F14" s="371"/>
      <c r="G14" s="308"/>
      <c r="H14" s="308"/>
    </row>
    <row r="15" spans="1:8" s="173" customFormat="1" thickBot="1" x14ac:dyDescent="0.25">
      <c r="A15" s="375" t="s">
        <v>181</v>
      </c>
      <c r="B15" s="376" t="s">
        <v>184</v>
      </c>
      <c r="C15" s="377"/>
      <c r="D15" s="378"/>
      <c r="E15" s="379" t="s">
        <v>182</v>
      </c>
      <c r="F15" s="380">
        <f>SUM(F6:F12)</f>
        <v>0</v>
      </c>
      <c r="G15" s="308"/>
      <c r="H15" s="308"/>
    </row>
    <row r="16" spans="1:8" s="173" customFormat="1" thickTop="1" x14ac:dyDescent="0.2">
      <c r="A16" s="381"/>
      <c r="B16" s="382"/>
      <c r="C16" s="366"/>
      <c r="D16" s="367"/>
      <c r="E16" s="374"/>
      <c r="F16" s="371"/>
      <c r="G16" s="308"/>
      <c r="H16" s="308"/>
    </row>
    <row r="17" spans="1:8" s="173" customFormat="1" ht="15" x14ac:dyDescent="0.2">
      <c r="A17" s="381"/>
      <c r="B17" s="382"/>
      <c r="C17" s="366"/>
      <c r="D17" s="367"/>
      <c r="E17" s="374"/>
      <c r="F17" s="371"/>
      <c r="G17" s="308"/>
      <c r="H17" s="308"/>
    </row>
    <row r="18" spans="1:8" s="173" customFormat="1" ht="15" x14ac:dyDescent="0.2">
      <c r="A18" s="381"/>
      <c r="B18" s="382"/>
      <c r="C18" s="366"/>
      <c r="D18" s="367"/>
      <c r="E18" s="374"/>
      <c r="F18" s="371"/>
      <c r="G18" s="308"/>
      <c r="H18" s="308"/>
    </row>
    <row r="19" spans="1:8" s="173" customFormat="1" ht="15" x14ac:dyDescent="0.2">
      <c r="A19" s="381"/>
      <c r="B19" s="382"/>
      <c r="C19" s="366"/>
      <c r="D19" s="367"/>
      <c r="E19" s="374"/>
      <c r="F19" s="371"/>
      <c r="G19" s="308"/>
      <c r="H19" s="308"/>
    </row>
    <row r="20" spans="1:8" s="173" customFormat="1" ht="15" x14ac:dyDescent="0.2">
      <c r="A20" s="381"/>
      <c r="B20" s="382"/>
      <c r="C20" s="366"/>
      <c r="D20" s="367"/>
      <c r="E20" s="374"/>
      <c r="F20" s="371"/>
      <c r="G20" s="308"/>
      <c r="H20" s="308"/>
    </row>
    <row r="21" spans="1:8" x14ac:dyDescent="0.25">
      <c r="A21" s="82"/>
      <c r="B21" s="83"/>
      <c r="C21" s="84"/>
      <c r="D21" s="245"/>
      <c r="E21" s="85"/>
      <c r="F21" s="86"/>
    </row>
    <row r="22" spans="1:8" s="5" customFormat="1" ht="15" x14ac:dyDescent="0.25">
      <c r="A22" s="1"/>
      <c r="B22" s="78" t="s">
        <v>88</v>
      </c>
      <c r="C22" s="3"/>
      <c r="D22" s="246"/>
      <c r="E22" s="4"/>
      <c r="F22" s="52"/>
    </row>
    <row r="23" spans="1:8" s="5" customFormat="1" ht="15" x14ac:dyDescent="0.25">
      <c r="A23" s="1"/>
      <c r="B23" s="78"/>
      <c r="C23" s="3"/>
      <c r="D23" s="246"/>
      <c r="E23" s="4"/>
      <c r="F23" s="52"/>
    </row>
    <row r="24" spans="1:8" s="5" customFormat="1" ht="15" x14ac:dyDescent="0.25">
      <c r="A24" s="1"/>
      <c r="B24" s="79"/>
      <c r="C24" s="3"/>
      <c r="D24" s="246"/>
      <c r="E24" s="4"/>
      <c r="F24" s="4">
        <f>F68</f>
        <v>0</v>
      </c>
      <c r="G24" s="7"/>
    </row>
    <row r="25" spans="1:8" s="5" customFormat="1" ht="15" x14ac:dyDescent="0.25">
      <c r="A25" s="1"/>
      <c r="B25" s="80" t="s">
        <v>19</v>
      </c>
      <c r="C25" s="3"/>
      <c r="D25" s="246"/>
      <c r="E25" s="4"/>
      <c r="F25" s="4"/>
      <c r="G25" s="7"/>
    </row>
    <row r="26" spans="1:8" s="5" customFormat="1" ht="15" x14ac:dyDescent="0.25">
      <c r="A26" s="1"/>
      <c r="B26" s="79"/>
      <c r="C26" s="3"/>
      <c r="D26" s="246"/>
      <c r="E26" s="4"/>
      <c r="F26" s="4"/>
      <c r="G26" s="7"/>
    </row>
    <row r="27" spans="1:8" x14ac:dyDescent="0.25">
      <c r="A27" s="89"/>
      <c r="B27" s="90"/>
      <c r="C27" s="91"/>
      <c r="D27" s="247"/>
      <c r="E27" s="92"/>
      <c r="F27" s="93"/>
    </row>
    <row r="28" spans="1:8" x14ac:dyDescent="0.25">
      <c r="A28" s="82"/>
      <c r="B28" s="83"/>
      <c r="C28" s="84"/>
      <c r="D28" s="245"/>
      <c r="E28" s="85"/>
      <c r="F28" s="86"/>
    </row>
    <row r="29" spans="1:8" x14ac:dyDescent="0.25">
      <c r="A29" s="135"/>
      <c r="B29" s="128" t="s">
        <v>89</v>
      </c>
      <c r="C29" s="129"/>
      <c r="D29" s="248"/>
      <c r="E29" s="136"/>
      <c r="F29" s="131">
        <f>F118</f>
        <v>0</v>
      </c>
    </row>
    <row r="30" spans="1:8" s="5" customFormat="1" ht="15" x14ac:dyDescent="0.25">
      <c r="A30" s="1"/>
      <c r="B30" s="2"/>
      <c r="C30" s="3"/>
      <c r="D30" s="249"/>
      <c r="E30" s="4"/>
      <c r="F30" s="52"/>
    </row>
    <row r="31" spans="1:8" s="7" customFormat="1" ht="12" customHeight="1" x14ac:dyDescent="0.25">
      <c r="A31" s="14"/>
      <c r="B31" s="16"/>
      <c r="C31" s="15"/>
      <c r="D31" s="250"/>
      <c r="E31" s="53"/>
      <c r="F31" s="53"/>
    </row>
    <row r="32" spans="1:8" s="5" customFormat="1" ht="15" x14ac:dyDescent="0.25">
      <c r="A32" s="17"/>
      <c r="B32" s="18" t="s">
        <v>90</v>
      </c>
      <c r="C32" s="19"/>
      <c r="D32" s="251"/>
      <c r="E32" s="20"/>
      <c r="F32" s="20">
        <f>F161</f>
        <v>0</v>
      </c>
    </row>
    <row r="33" spans="1:6" s="25" customFormat="1" ht="15" x14ac:dyDescent="0.25">
      <c r="A33" s="21"/>
      <c r="B33" s="22"/>
      <c r="C33" s="23"/>
      <c r="D33" s="252"/>
      <c r="E33" s="24"/>
      <c r="F33" s="24"/>
    </row>
    <row r="34" spans="1:6" s="5" customFormat="1" ht="12" customHeight="1" x14ac:dyDescent="0.25">
      <c r="A34" s="17"/>
      <c r="B34" s="18"/>
      <c r="C34" s="19"/>
      <c r="D34" s="251"/>
      <c r="E34" s="20"/>
      <c r="F34" s="20"/>
    </row>
    <row r="35" spans="1:6" s="25" customFormat="1" ht="15" x14ac:dyDescent="0.25">
      <c r="A35" s="21"/>
      <c r="B35" s="22"/>
      <c r="C35" s="23"/>
      <c r="D35" s="252"/>
      <c r="E35" s="24"/>
      <c r="F35" s="20"/>
    </row>
    <row r="36" spans="1:6" s="5" customFormat="1" ht="21" customHeight="1" x14ac:dyDescent="0.25">
      <c r="A36" s="17"/>
      <c r="B36" s="18" t="s">
        <v>4</v>
      </c>
      <c r="C36" s="19"/>
      <c r="D36" s="251"/>
      <c r="E36" s="20"/>
      <c r="F36" s="20">
        <f>F223</f>
        <v>0</v>
      </c>
    </row>
    <row r="37" spans="1:6" s="5" customFormat="1" ht="15" x14ac:dyDescent="0.25">
      <c r="A37" s="17"/>
      <c r="B37" s="18"/>
      <c r="C37" s="19"/>
      <c r="D37" s="251"/>
      <c r="E37" s="20"/>
      <c r="F37" s="20"/>
    </row>
    <row r="38" spans="1:6" s="5" customFormat="1" ht="20.25" customHeight="1" x14ac:dyDescent="0.25">
      <c r="A38" s="17"/>
      <c r="B38" s="18"/>
      <c r="C38" s="19"/>
      <c r="D38" s="251"/>
      <c r="E38" s="20"/>
      <c r="F38" s="20"/>
    </row>
    <row r="39" spans="1:6" s="5" customFormat="1" ht="15" x14ac:dyDescent="0.25">
      <c r="A39" s="17"/>
      <c r="B39" s="18" t="s">
        <v>91</v>
      </c>
      <c r="C39" s="19"/>
      <c r="D39" s="251"/>
      <c r="E39" s="20"/>
      <c r="F39" s="20">
        <f>F268</f>
        <v>0</v>
      </c>
    </row>
    <row r="40" spans="1:6" s="25" customFormat="1" ht="15" x14ac:dyDescent="0.25">
      <c r="A40" s="21"/>
      <c r="B40" s="22"/>
      <c r="C40" s="23"/>
      <c r="D40" s="252"/>
      <c r="E40" s="24"/>
      <c r="F40" s="20"/>
    </row>
    <row r="41" spans="1:6" s="25" customFormat="1" ht="15" x14ac:dyDescent="0.25">
      <c r="A41" s="21"/>
      <c r="B41" s="22"/>
      <c r="C41" s="23"/>
      <c r="D41" s="252"/>
      <c r="E41" s="24"/>
      <c r="F41" s="20"/>
    </row>
    <row r="42" spans="1:6" s="25" customFormat="1" ht="15" x14ac:dyDescent="0.25">
      <c r="A42" s="21"/>
      <c r="B42" s="22"/>
      <c r="C42" s="23"/>
      <c r="D42" s="252"/>
      <c r="E42" s="24"/>
      <c r="F42" s="20"/>
    </row>
    <row r="43" spans="1:6" s="5" customFormat="1" ht="15" x14ac:dyDescent="0.25">
      <c r="A43" s="17"/>
      <c r="B43" s="18" t="s">
        <v>57</v>
      </c>
      <c r="C43" s="19"/>
      <c r="D43" s="251"/>
      <c r="E43" s="20"/>
      <c r="F43" s="20">
        <f>F306</f>
        <v>0</v>
      </c>
    </row>
    <row r="44" spans="1:6" s="5" customFormat="1" ht="15" x14ac:dyDescent="0.25">
      <c r="A44" s="17"/>
      <c r="B44" s="18"/>
      <c r="C44" s="19"/>
      <c r="D44" s="251"/>
      <c r="E44" s="20"/>
      <c r="F44" s="20"/>
    </row>
    <row r="45" spans="1:6" s="5" customFormat="1" ht="15" x14ac:dyDescent="0.25">
      <c r="A45" s="17"/>
      <c r="B45" s="18"/>
      <c r="C45" s="19"/>
      <c r="D45" s="251"/>
      <c r="E45" s="20"/>
      <c r="F45" s="20"/>
    </row>
    <row r="46" spans="1:6" s="5" customFormat="1" ht="15" x14ac:dyDescent="0.25">
      <c r="A46" s="17"/>
      <c r="B46" s="18"/>
      <c r="C46" s="19"/>
      <c r="D46" s="251"/>
      <c r="E46" s="20"/>
      <c r="F46" s="20"/>
    </row>
    <row r="47" spans="1:6" s="5" customFormat="1" ht="15" x14ac:dyDescent="0.25">
      <c r="A47" s="17"/>
      <c r="B47" s="18" t="s">
        <v>61</v>
      </c>
      <c r="C47" s="19"/>
      <c r="D47" s="251"/>
      <c r="E47" s="20"/>
      <c r="F47" s="20">
        <f>F349</f>
        <v>0</v>
      </c>
    </row>
    <row r="48" spans="1:6" s="5" customFormat="1" ht="15" x14ac:dyDescent="0.25">
      <c r="A48" s="17"/>
      <c r="B48" s="18"/>
      <c r="C48" s="19"/>
      <c r="D48" s="251"/>
      <c r="E48" s="20"/>
      <c r="F48" s="20"/>
    </row>
    <row r="49" spans="1:8" s="5" customFormat="1" ht="15" x14ac:dyDescent="0.25">
      <c r="A49" s="17"/>
      <c r="B49" s="26"/>
      <c r="C49" s="27"/>
      <c r="D49" s="253"/>
      <c r="E49" s="28"/>
      <c r="F49" s="20"/>
    </row>
    <row r="50" spans="1:8" s="5" customFormat="1" ht="15" x14ac:dyDescent="0.25">
      <c r="A50" s="17"/>
      <c r="B50" s="18" t="s">
        <v>69</v>
      </c>
      <c r="C50" s="19"/>
      <c r="D50" s="251"/>
      <c r="E50" s="20"/>
      <c r="F50" s="20">
        <f>F406</f>
        <v>0</v>
      </c>
    </row>
    <row r="51" spans="1:8" s="5" customFormat="1" ht="15" x14ac:dyDescent="0.25">
      <c r="A51" s="133"/>
      <c r="B51" s="134"/>
      <c r="C51" s="157"/>
      <c r="D51" s="254"/>
      <c r="E51" s="35"/>
      <c r="F51" s="20"/>
    </row>
    <row r="52" spans="1:8" s="5" customFormat="1" ht="15" x14ac:dyDescent="0.25">
      <c r="A52" s="133"/>
      <c r="B52" s="134"/>
      <c r="C52" s="158"/>
      <c r="D52" s="255"/>
      <c r="E52" s="159"/>
      <c r="F52" s="30"/>
    </row>
    <row r="53" spans="1:8" s="5" customFormat="1" ht="19.5" thickBot="1" x14ac:dyDescent="0.3">
      <c r="A53" s="133"/>
      <c r="B53" s="153" t="s">
        <v>145</v>
      </c>
      <c r="C53" s="154"/>
      <c r="D53" s="256"/>
      <c r="E53" s="155"/>
      <c r="F53" s="156">
        <f>SUM(F24:F51)</f>
        <v>0</v>
      </c>
      <c r="G53" s="244"/>
      <c r="H53" s="244"/>
    </row>
    <row r="54" spans="1:8" s="5" customFormat="1" ht="19.5" thickTop="1" x14ac:dyDescent="0.25">
      <c r="A54" s="133"/>
      <c r="B54" s="289"/>
      <c r="C54" s="290"/>
      <c r="D54" s="291"/>
      <c r="E54" s="292"/>
      <c r="F54" s="293"/>
      <c r="G54" s="244"/>
      <c r="H54" s="244"/>
    </row>
    <row r="55" spans="1:8" s="5" customFormat="1" ht="18.75" x14ac:dyDescent="0.25">
      <c r="A55" s="133"/>
      <c r="B55" s="294"/>
      <c r="C55" s="295"/>
      <c r="D55" s="296"/>
      <c r="E55" s="297"/>
      <c r="F55" s="298"/>
      <c r="G55" s="244"/>
      <c r="H55" s="244"/>
    </row>
    <row r="56" spans="1:8" s="5" customFormat="1" ht="31.5" x14ac:dyDescent="0.25">
      <c r="A56" s="133"/>
      <c r="B56" s="354" t="s">
        <v>179</v>
      </c>
      <c r="C56" s="295"/>
      <c r="D56" s="296"/>
      <c r="E56" s="297"/>
      <c r="F56" s="298"/>
      <c r="G56" s="244"/>
      <c r="H56" s="244"/>
    </row>
    <row r="57" spans="1:8" s="5" customFormat="1" ht="18.75" x14ac:dyDescent="0.25">
      <c r="A57" s="133"/>
      <c r="B57" s="294"/>
      <c r="C57" s="295"/>
      <c r="D57" s="296"/>
      <c r="E57" s="297"/>
      <c r="F57" s="298"/>
      <c r="G57" s="244"/>
      <c r="H57" s="244"/>
    </row>
    <row r="58" spans="1:8" s="81" customFormat="1" ht="33" customHeight="1" x14ac:dyDescent="0.25">
      <c r="A58" s="161" t="s">
        <v>0</v>
      </c>
      <c r="B58" s="162" t="s">
        <v>1</v>
      </c>
      <c r="C58" s="162" t="s">
        <v>2</v>
      </c>
      <c r="D58" s="257" t="s">
        <v>3</v>
      </c>
      <c r="E58" s="163" t="s">
        <v>12</v>
      </c>
      <c r="F58" s="164" t="s">
        <v>13</v>
      </c>
    </row>
    <row r="59" spans="1:8" x14ac:dyDescent="0.25">
      <c r="A59" s="82"/>
      <c r="B59" s="83"/>
      <c r="C59" s="84"/>
      <c r="D59" s="245"/>
      <c r="E59" s="85"/>
      <c r="F59" s="86"/>
    </row>
    <row r="60" spans="1:8" x14ac:dyDescent="0.25">
      <c r="A60" s="82"/>
      <c r="B60" s="88" t="s">
        <v>17</v>
      </c>
      <c r="C60" s="84"/>
      <c r="D60" s="245"/>
      <c r="E60" s="85"/>
      <c r="F60" s="86"/>
    </row>
    <row r="61" spans="1:8" x14ac:dyDescent="0.25">
      <c r="A61" s="82"/>
      <c r="B61" s="83"/>
      <c r="C61" s="84"/>
      <c r="D61" s="245"/>
      <c r="E61" s="85"/>
      <c r="F61" s="86"/>
    </row>
    <row r="62" spans="1:8" s="5" customFormat="1" ht="15" x14ac:dyDescent="0.25">
      <c r="A62" s="1"/>
      <c r="B62" s="78" t="s">
        <v>19</v>
      </c>
      <c r="C62" s="3"/>
      <c r="D62" s="246"/>
      <c r="E62" s="4"/>
      <c r="F62" s="52"/>
    </row>
    <row r="63" spans="1:8" s="5" customFormat="1" ht="15" x14ac:dyDescent="0.25">
      <c r="A63" s="1"/>
      <c r="B63" s="79"/>
      <c r="C63" s="3"/>
      <c r="D63" s="246"/>
      <c r="E63" s="4"/>
      <c r="F63" s="4"/>
      <c r="G63" s="7"/>
    </row>
    <row r="64" spans="1:8" s="5" customFormat="1" ht="30" x14ac:dyDescent="0.25">
      <c r="A64" s="1" t="s">
        <v>11</v>
      </c>
      <c r="B64" s="80" t="s">
        <v>20</v>
      </c>
      <c r="C64" s="3" t="s">
        <v>18</v>
      </c>
      <c r="D64" s="246">
        <v>1</v>
      </c>
      <c r="E64" s="4"/>
      <c r="F64" s="4">
        <f>D64*E64</f>
        <v>0</v>
      </c>
      <c r="G64" s="7"/>
    </row>
    <row r="65" spans="1:7" s="5" customFormat="1" ht="15" x14ac:dyDescent="0.25">
      <c r="A65" s="1"/>
      <c r="B65" s="79"/>
      <c r="C65" s="3"/>
      <c r="D65" s="246"/>
      <c r="E65" s="4"/>
      <c r="F65" s="4"/>
      <c r="G65" s="7"/>
    </row>
    <row r="66" spans="1:7" ht="30" x14ac:dyDescent="0.25">
      <c r="A66" s="89" t="s">
        <v>97</v>
      </c>
      <c r="B66" s="128" t="s">
        <v>96</v>
      </c>
      <c r="C66" s="91" t="s">
        <v>18</v>
      </c>
      <c r="D66" s="247">
        <v>1</v>
      </c>
      <c r="E66" s="92"/>
      <c r="F66" s="93">
        <f t="shared" ref="F66" si="0">D66*E66</f>
        <v>0</v>
      </c>
    </row>
    <row r="67" spans="1:7" ht="16.5" thickBot="1" x14ac:dyDescent="0.3">
      <c r="A67" s="82"/>
      <c r="B67" s="83"/>
      <c r="C67" s="84"/>
      <c r="D67" s="245"/>
      <c r="E67" s="85"/>
      <c r="F67" s="86"/>
    </row>
    <row r="68" spans="1:7" s="5" customFormat="1" ht="16.5" thickTop="1" thickBot="1" x14ac:dyDescent="0.3">
      <c r="A68" s="9"/>
      <c r="B68" s="10" t="s">
        <v>21</v>
      </c>
      <c r="C68" s="11"/>
      <c r="D68" s="258"/>
      <c r="E68" s="12"/>
      <c r="F68" s="13">
        <f>SUM(F64:F67)</f>
        <v>0</v>
      </c>
    </row>
    <row r="69" spans="1:7" s="5" customFormat="1" thickTop="1" x14ac:dyDescent="0.25">
      <c r="A69" s="1"/>
      <c r="B69" s="2"/>
      <c r="C69" s="3"/>
      <c r="D69" s="249"/>
      <c r="E69" s="4"/>
      <c r="F69" s="52"/>
    </row>
    <row r="70" spans="1:7" s="7" customFormat="1" ht="15" x14ac:dyDescent="0.25">
      <c r="A70" s="14"/>
      <c r="B70" s="2" t="s">
        <v>22</v>
      </c>
      <c r="C70" s="15"/>
      <c r="D70" s="250"/>
      <c r="E70" s="53"/>
      <c r="F70" s="53"/>
    </row>
    <row r="71" spans="1:7" s="7" customFormat="1" ht="15" x14ac:dyDescent="0.25">
      <c r="A71" s="14"/>
      <c r="B71" s="2" t="s">
        <v>23</v>
      </c>
      <c r="C71" s="15"/>
      <c r="D71" s="250"/>
      <c r="E71" s="53"/>
      <c r="F71" s="53"/>
    </row>
    <row r="72" spans="1:7" s="7" customFormat="1" ht="12" customHeight="1" x14ac:dyDescent="0.25">
      <c r="A72" s="14"/>
      <c r="B72" s="16"/>
      <c r="C72" s="15"/>
      <c r="D72" s="250"/>
      <c r="E72" s="53"/>
      <c r="F72" s="53"/>
    </row>
    <row r="73" spans="1:7" s="5" customFormat="1" ht="15" x14ac:dyDescent="0.25">
      <c r="A73" s="17"/>
      <c r="B73" s="18"/>
      <c r="C73" s="19"/>
      <c r="D73" s="251"/>
      <c r="E73" s="20"/>
      <c r="F73" s="20"/>
    </row>
    <row r="74" spans="1:7" s="25" customFormat="1" ht="15" x14ac:dyDescent="0.25">
      <c r="A74" s="21"/>
      <c r="B74" s="22" t="s">
        <v>24</v>
      </c>
      <c r="C74" s="23"/>
      <c r="D74" s="252"/>
      <c r="E74" s="24"/>
      <c r="F74" s="24"/>
    </row>
    <row r="75" spans="1:7" s="5" customFormat="1" ht="12" customHeight="1" x14ac:dyDescent="0.25">
      <c r="A75" s="17"/>
      <c r="B75" s="18"/>
      <c r="C75" s="19"/>
      <c r="D75" s="251"/>
      <c r="E75" s="20"/>
      <c r="F75" s="20"/>
    </row>
    <row r="76" spans="1:7" s="25" customFormat="1" ht="15" x14ac:dyDescent="0.25">
      <c r="A76" s="21"/>
      <c r="B76" s="22" t="s">
        <v>25</v>
      </c>
      <c r="C76" s="23"/>
      <c r="D76" s="252"/>
      <c r="E76" s="24"/>
      <c r="F76" s="20"/>
    </row>
    <row r="77" spans="1:7" s="25" customFormat="1" ht="15" x14ac:dyDescent="0.25">
      <c r="A77" s="21"/>
      <c r="B77" s="22"/>
      <c r="C77" s="23"/>
      <c r="D77" s="252"/>
      <c r="E77" s="24"/>
      <c r="F77" s="20"/>
    </row>
    <row r="78" spans="1:7" s="5" customFormat="1" ht="36" customHeight="1" x14ac:dyDescent="0.25">
      <c r="A78" s="17">
        <v>1.01</v>
      </c>
      <c r="B78" s="18" t="s">
        <v>26</v>
      </c>
      <c r="C78" s="19" t="s">
        <v>27</v>
      </c>
      <c r="D78" s="251">
        <f>47*1.25</f>
        <v>58.75</v>
      </c>
      <c r="E78" s="20"/>
      <c r="F78" s="20">
        <f>D78*E78</f>
        <v>0</v>
      </c>
    </row>
    <row r="79" spans="1:7" s="5" customFormat="1" ht="22.5" customHeight="1" x14ac:dyDescent="0.25">
      <c r="A79" s="17"/>
      <c r="B79" s="18"/>
      <c r="C79" s="19"/>
      <c r="D79" s="251"/>
      <c r="E79" s="20"/>
      <c r="F79" s="20"/>
    </row>
    <row r="80" spans="1:7" s="5" customFormat="1" ht="15" x14ac:dyDescent="0.25">
      <c r="A80" s="17"/>
      <c r="B80" s="18" t="s">
        <v>93</v>
      </c>
      <c r="C80" s="19" t="s">
        <v>92</v>
      </c>
      <c r="D80" s="251">
        <v>4</v>
      </c>
      <c r="E80" s="20"/>
      <c r="F80" s="20">
        <f t="shared" ref="F80:F93" si="1">D80*E80</f>
        <v>0</v>
      </c>
    </row>
    <row r="81" spans="1:6" s="25" customFormat="1" ht="15" x14ac:dyDescent="0.25">
      <c r="A81" s="21"/>
      <c r="B81" s="22" t="s">
        <v>28</v>
      </c>
      <c r="C81" s="23"/>
      <c r="D81" s="252"/>
      <c r="E81" s="24"/>
      <c r="F81" s="20">
        <f t="shared" si="1"/>
        <v>0</v>
      </c>
    </row>
    <row r="82" spans="1:6" s="5" customFormat="1" ht="15" x14ac:dyDescent="0.25">
      <c r="A82" s="17"/>
      <c r="B82" s="18"/>
      <c r="C82" s="19"/>
      <c r="D82" s="251"/>
      <c r="E82" s="20"/>
      <c r="F82" s="20">
        <f t="shared" si="1"/>
        <v>0</v>
      </c>
    </row>
    <row r="83" spans="1:6" s="5" customFormat="1" ht="30" x14ac:dyDescent="0.25">
      <c r="A83" s="17">
        <v>1.02</v>
      </c>
      <c r="B83" s="18" t="s">
        <v>29</v>
      </c>
      <c r="C83" s="19" t="s">
        <v>27</v>
      </c>
      <c r="D83" s="251">
        <v>32</v>
      </c>
      <c r="E83" s="20"/>
      <c r="F83" s="20">
        <f t="shared" si="1"/>
        <v>0</v>
      </c>
    </row>
    <row r="84" spans="1:6" s="5" customFormat="1" ht="12" customHeight="1" x14ac:dyDescent="0.25">
      <c r="A84" s="17"/>
      <c r="B84" s="18"/>
      <c r="C84" s="19"/>
      <c r="D84" s="251"/>
      <c r="E84" s="20"/>
      <c r="F84" s="20">
        <f t="shared" si="1"/>
        <v>0</v>
      </c>
    </row>
    <row r="85" spans="1:6" s="5" customFormat="1" ht="15" x14ac:dyDescent="0.25">
      <c r="A85" s="17">
        <v>1.03</v>
      </c>
      <c r="B85" s="26" t="s">
        <v>30</v>
      </c>
      <c r="C85" s="27" t="s">
        <v>27</v>
      </c>
      <c r="D85" s="253">
        <f>D78-D83</f>
        <v>26.75</v>
      </c>
      <c r="E85" s="28"/>
      <c r="F85" s="20">
        <f t="shared" si="1"/>
        <v>0</v>
      </c>
    </row>
    <row r="86" spans="1:6" s="5" customFormat="1" ht="15" x14ac:dyDescent="0.25">
      <c r="A86" s="17"/>
      <c r="B86" s="18"/>
      <c r="C86" s="19"/>
      <c r="D86" s="251"/>
      <c r="E86" s="20"/>
      <c r="F86" s="20">
        <f t="shared" si="1"/>
        <v>0</v>
      </c>
    </row>
    <row r="87" spans="1:6" s="173" customFormat="1" ht="14.25" x14ac:dyDescent="0.2">
      <c r="A87" s="168"/>
      <c r="B87" s="169" t="s">
        <v>99</v>
      </c>
      <c r="C87" s="170"/>
      <c r="D87" s="259"/>
      <c r="E87" s="171"/>
      <c r="F87" s="172"/>
    </row>
    <row r="88" spans="1:6" s="71" customFormat="1" ht="30" x14ac:dyDescent="0.25">
      <c r="A88" s="67"/>
      <c r="B88" s="77" t="s">
        <v>100</v>
      </c>
      <c r="C88" s="176" t="s">
        <v>80</v>
      </c>
      <c r="D88" s="383">
        <v>165</v>
      </c>
      <c r="E88" s="177"/>
      <c r="F88" s="178">
        <f>D88*E88</f>
        <v>0</v>
      </c>
    </row>
    <row r="89" spans="1:6" s="173" customFormat="1" ht="14.25" x14ac:dyDescent="0.2">
      <c r="A89" s="175"/>
      <c r="B89" s="174"/>
      <c r="C89" s="170"/>
      <c r="D89" s="259"/>
      <c r="E89" s="171"/>
      <c r="F89" s="172"/>
    </row>
    <row r="90" spans="1:6" s="25" customFormat="1" ht="15" x14ac:dyDescent="0.25">
      <c r="A90" s="21"/>
      <c r="B90" s="22" t="s">
        <v>31</v>
      </c>
      <c r="C90" s="23"/>
      <c r="D90" s="252"/>
      <c r="E90" s="24"/>
      <c r="F90" s="20">
        <f t="shared" si="1"/>
        <v>0</v>
      </c>
    </row>
    <row r="91" spans="1:6" s="5" customFormat="1" ht="15" x14ac:dyDescent="0.25">
      <c r="A91" s="17"/>
      <c r="B91" s="18"/>
      <c r="C91" s="19"/>
      <c r="D91" s="251"/>
      <c r="E91" s="20"/>
      <c r="F91" s="20">
        <f t="shared" si="1"/>
        <v>0</v>
      </c>
    </row>
    <row r="92" spans="1:6" s="5" customFormat="1" ht="15" x14ac:dyDescent="0.25">
      <c r="A92" s="17">
        <v>1.04</v>
      </c>
      <c r="B92" s="18" t="s">
        <v>32</v>
      </c>
      <c r="C92" s="19" t="s">
        <v>27</v>
      </c>
      <c r="D92" s="251">
        <v>9</v>
      </c>
      <c r="E92" s="20"/>
      <c r="F92" s="20">
        <f t="shared" si="1"/>
        <v>0</v>
      </c>
    </row>
    <row r="93" spans="1:6" s="5" customFormat="1" ht="15" x14ac:dyDescent="0.25">
      <c r="A93" s="17"/>
      <c r="B93" s="18"/>
      <c r="C93" s="19"/>
      <c r="D93" s="251"/>
      <c r="E93" s="20"/>
      <c r="F93" s="20">
        <f t="shared" si="1"/>
        <v>0</v>
      </c>
    </row>
    <row r="94" spans="1:6" s="5" customFormat="1" ht="15" x14ac:dyDescent="0.25">
      <c r="A94" s="17"/>
      <c r="B94" s="18" t="s">
        <v>98</v>
      </c>
      <c r="C94" s="19" t="s">
        <v>80</v>
      </c>
      <c r="D94" s="167">
        <f>D88</f>
        <v>165</v>
      </c>
      <c r="E94" s="20"/>
      <c r="F94" s="20">
        <f t="shared" ref="F94" si="2">D94*E94</f>
        <v>0</v>
      </c>
    </row>
    <row r="95" spans="1:6" s="5" customFormat="1" x14ac:dyDescent="0.25">
      <c r="A95" s="17"/>
      <c r="B95" s="94"/>
      <c r="C95" s="95"/>
      <c r="D95" s="260"/>
      <c r="E95" s="35"/>
      <c r="F95" s="20"/>
    </row>
    <row r="96" spans="1:6" s="5" customFormat="1" ht="15" x14ac:dyDescent="0.25">
      <c r="A96" s="21"/>
      <c r="B96" s="22" t="s">
        <v>40</v>
      </c>
      <c r="C96" s="23"/>
      <c r="D96" s="252"/>
      <c r="E96" s="36"/>
      <c r="F96" s="20"/>
    </row>
    <row r="97" spans="1:6" s="25" customFormat="1" ht="15" x14ac:dyDescent="0.25">
      <c r="A97" s="17"/>
      <c r="B97" s="18"/>
      <c r="C97" s="19"/>
      <c r="D97" s="251"/>
      <c r="E97" s="35"/>
      <c r="F97" s="20"/>
    </row>
    <row r="98" spans="1:6" s="5" customFormat="1" ht="15" x14ac:dyDescent="0.25">
      <c r="A98" s="17">
        <v>1.05</v>
      </c>
      <c r="B98" s="18" t="s">
        <v>41</v>
      </c>
      <c r="C98" s="19" t="s">
        <v>5</v>
      </c>
      <c r="D98" s="251">
        <v>22</v>
      </c>
      <c r="E98" s="35"/>
      <c r="F98" s="20">
        <f>D98*E98</f>
        <v>0</v>
      </c>
    </row>
    <row r="99" spans="1:6" s="5" customFormat="1" ht="15" x14ac:dyDescent="0.25">
      <c r="A99" s="17"/>
      <c r="B99" s="18"/>
      <c r="C99" s="19"/>
      <c r="D99" s="251"/>
      <c r="E99" s="35"/>
      <c r="F99" s="20">
        <f t="shared" ref="F99:F113" si="3">D99*E99</f>
        <v>0</v>
      </c>
    </row>
    <row r="100" spans="1:6" s="5" customFormat="1" ht="45" x14ac:dyDescent="0.25">
      <c r="A100" s="21"/>
      <c r="B100" s="22" t="s">
        <v>42</v>
      </c>
      <c r="C100" s="23"/>
      <c r="D100" s="252"/>
      <c r="E100" s="36"/>
      <c r="F100" s="20">
        <f t="shared" si="3"/>
        <v>0</v>
      </c>
    </row>
    <row r="101" spans="1:6" s="25" customFormat="1" ht="15" x14ac:dyDescent="0.25">
      <c r="A101" s="17"/>
      <c r="B101" s="18"/>
      <c r="C101" s="19"/>
      <c r="D101" s="251"/>
      <c r="E101" s="35"/>
      <c r="F101" s="20">
        <f t="shared" si="3"/>
        <v>0</v>
      </c>
    </row>
    <row r="102" spans="1:6" s="5" customFormat="1" ht="15" x14ac:dyDescent="0.25">
      <c r="A102" s="17">
        <v>1.06</v>
      </c>
      <c r="B102" s="18" t="s">
        <v>43</v>
      </c>
      <c r="C102" s="3" t="s">
        <v>33</v>
      </c>
      <c r="D102" s="251">
        <v>83</v>
      </c>
      <c r="E102" s="35"/>
      <c r="F102" s="20">
        <f t="shared" si="3"/>
        <v>0</v>
      </c>
    </row>
    <row r="103" spans="1:6" s="5" customFormat="1" ht="15" x14ac:dyDescent="0.25">
      <c r="A103" s="17"/>
      <c r="B103" s="18"/>
      <c r="C103" s="3"/>
      <c r="D103" s="251"/>
      <c r="E103" s="35"/>
      <c r="F103" s="20">
        <f t="shared" si="3"/>
        <v>0</v>
      </c>
    </row>
    <row r="104" spans="1:6" s="71" customFormat="1" ht="15" x14ac:dyDescent="0.25">
      <c r="A104" s="67"/>
      <c r="B104" s="180" t="s">
        <v>101</v>
      </c>
      <c r="C104" s="176"/>
      <c r="D104" s="179"/>
      <c r="E104" s="177"/>
      <c r="F104" s="178"/>
    </row>
    <row r="105" spans="1:6" s="71" customFormat="1" ht="15" x14ac:dyDescent="0.25">
      <c r="A105" s="67"/>
      <c r="B105" s="77"/>
      <c r="C105" s="176"/>
      <c r="D105" s="179"/>
      <c r="E105" s="177"/>
      <c r="F105" s="178"/>
    </row>
    <row r="106" spans="1:6" s="71" customFormat="1" ht="15" x14ac:dyDescent="0.25">
      <c r="A106" s="67"/>
      <c r="B106" s="77" t="s">
        <v>102</v>
      </c>
      <c r="C106" s="176" t="s">
        <v>80</v>
      </c>
      <c r="D106" s="179">
        <v>45</v>
      </c>
      <c r="E106" s="177"/>
      <c r="F106" s="178">
        <f>D106*E106</f>
        <v>0</v>
      </c>
    </row>
    <row r="107" spans="1:6" s="71" customFormat="1" ht="15" x14ac:dyDescent="0.25">
      <c r="A107" s="67"/>
      <c r="B107" s="77"/>
      <c r="C107" s="176"/>
      <c r="D107" s="179"/>
      <c r="E107" s="177"/>
      <c r="F107" s="178"/>
    </row>
    <row r="108" spans="1:6" s="71" customFormat="1" ht="30" x14ac:dyDescent="0.25">
      <c r="A108" s="67"/>
      <c r="B108" s="77" t="s">
        <v>103</v>
      </c>
      <c r="C108" s="176" t="s">
        <v>80</v>
      </c>
      <c r="D108" s="179">
        <v>45</v>
      </c>
      <c r="E108" s="177"/>
      <c r="F108" s="178">
        <f>D108*E108</f>
        <v>0</v>
      </c>
    </row>
    <row r="109" spans="1:6" s="71" customFormat="1" ht="15" x14ac:dyDescent="0.25">
      <c r="A109" s="72"/>
      <c r="B109" s="77"/>
      <c r="C109" s="176"/>
      <c r="D109" s="179"/>
      <c r="E109" s="177"/>
      <c r="F109" s="178"/>
    </row>
    <row r="110" spans="1:6" s="5" customFormat="1" ht="15" x14ac:dyDescent="0.25">
      <c r="A110" s="21"/>
      <c r="B110" s="22" t="s">
        <v>44</v>
      </c>
      <c r="C110" s="37"/>
      <c r="D110" s="261"/>
      <c r="E110" s="39"/>
      <c r="F110" s="20">
        <f t="shared" si="3"/>
        <v>0</v>
      </c>
    </row>
    <row r="111" spans="1:6" s="5" customFormat="1" ht="15" x14ac:dyDescent="0.25">
      <c r="A111" s="21"/>
      <c r="B111" s="40"/>
      <c r="C111" s="37"/>
      <c r="D111" s="261"/>
      <c r="E111" s="39"/>
      <c r="F111" s="20">
        <f t="shared" si="3"/>
        <v>0</v>
      </c>
    </row>
    <row r="112" spans="1:6" s="44" customFormat="1" ht="105" x14ac:dyDescent="0.25">
      <c r="A112" s="41">
        <v>1.07</v>
      </c>
      <c r="B112" s="42" t="s">
        <v>45</v>
      </c>
      <c r="C112" s="27" t="s">
        <v>79</v>
      </c>
      <c r="D112" s="253">
        <v>46.2</v>
      </c>
      <c r="E112" s="43"/>
      <c r="F112" s="20">
        <f t="shared" si="3"/>
        <v>0</v>
      </c>
    </row>
    <row r="113" spans="1:6" s="5" customFormat="1" ht="15" x14ac:dyDescent="0.25">
      <c r="A113" s="45"/>
      <c r="B113" s="45"/>
      <c r="C113" s="46"/>
      <c r="D113" s="262"/>
      <c r="E113" s="47"/>
      <c r="F113" s="20">
        <f t="shared" si="3"/>
        <v>0</v>
      </c>
    </row>
    <row r="114" spans="1:6" s="5" customFormat="1" ht="15" x14ac:dyDescent="0.25">
      <c r="A114" s="17"/>
      <c r="B114" s="18"/>
      <c r="C114" s="19"/>
      <c r="D114" s="251"/>
      <c r="E114" s="20"/>
      <c r="F114" s="20"/>
    </row>
    <row r="115" spans="1:6" s="5" customFormat="1" ht="15" x14ac:dyDescent="0.25">
      <c r="A115" s="17"/>
      <c r="B115" s="18"/>
      <c r="C115" s="19"/>
      <c r="D115" s="251"/>
      <c r="E115" s="20"/>
      <c r="F115" s="20"/>
    </row>
    <row r="116" spans="1:6" s="5" customFormat="1" ht="15" x14ac:dyDescent="0.25">
      <c r="A116" s="17"/>
      <c r="B116" s="18"/>
      <c r="C116" s="19"/>
      <c r="D116" s="251"/>
      <c r="E116" s="20"/>
      <c r="F116" s="20"/>
    </row>
    <row r="117" spans="1:6" s="5" customFormat="1" thickBot="1" x14ac:dyDescent="0.3">
      <c r="A117" s="17"/>
      <c r="B117" s="18"/>
      <c r="C117" s="19"/>
      <c r="D117" s="251"/>
      <c r="E117" s="20"/>
      <c r="F117" s="20"/>
    </row>
    <row r="118" spans="1:6" s="5" customFormat="1" ht="16.5" thickTop="1" thickBot="1" x14ac:dyDescent="0.3">
      <c r="A118" s="9"/>
      <c r="B118" s="10" t="s">
        <v>46</v>
      </c>
      <c r="C118" s="11"/>
      <c r="D118" s="258"/>
      <c r="E118" s="12"/>
      <c r="F118" s="13">
        <f>SUM(F78:F117)</f>
        <v>0</v>
      </c>
    </row>
    <row r="119" spans="1:6" s="5" customFormat="1" thickTop="1" x14ac:dyDescent="0.25">
      <c r="A119" s="397" t="s">
        <v>34</v>
      </c>
      <c r="B119" s="398" t="s">
        <v>35</v>
      </c>
      <c r="C119" s="399" t="s">
        <v>36</v>
      </c>
      <c r="D119" s="400" t="s">
        <v>37</v>
      </c>
      <c r="E119" s="384" t="s">
        <v>38</v>
      </c>
      <c r="F119" s="384" t="s">
        <v>39</v>
      </c>
    </row>
    <row r="120" spans="1:6" s="5" customFormat="1" ht="15.75" customHeight="1" x14ac:dyDescent="0.25">
      <c r="A120" s="387"/>
      <c r="B120" s="389"/>
      <c r="C120" s="391"/>
      <c r="D120" s="393"/>
      <c r="E120" s="385"/>
      <c r="F120" s="385"/>
    </row>
    <row r="121" spans="1:6" s="5" customFormat="1" ht="15" x14ac:dyDescent="0.25">
      <c r="A121" s="31"/>
      <c r="B121" s="32"/>
      <c r="C121" s="33"/>
      <c r="D121" s="263"/>
      <c r="E121" s="34"/>
      <c r="F121" s="34"/>
    </row>
    <row r="122" spans="1:6" s="5" customFormat="1" ht="15" x14ac:dyDescent="0.25">
      <c r="A122" s="14"/>
      <c r="B122" s="2" t="s">
        <v>47</v>
      </c>
      <c r="C122" s="15"/>
      <c r="D122" s="250"/>
      <c r="E122" s="20"/>
      <c r="F122" s="20"/>
    </row>
    <row r="123" spans="1:6" s="5" customFormat="1" ht="15" x14ac:dyDescent="0.25">
      <c r="A123" s="14"/>
      <c r="B123" s="2" t="s">
        <v>48</v>
      </c>
      <c r="C123" s="15"/>
      <c r="D123" s="250"/>
      <c r="E123" s="20"/>
      <c r="F123" s="20"/>
    </row>
    <row r="124" spans="1:6" s="100" customFormat="1" ht="15" x14ac:dyDescent="0.25">
      <c r="A124" s="96"/>
      <c r="B124" s="97" t="s">
        <v>94</v>
      </c>
      <c r="C124" s="51"/>
      <c r="D124" s="264"/>
      <c r="E124" s="98"/>
      <c r="F124" s="99"/>
    </row>
    <row r="125" spans="1:6" s="100" customFormat="1" ht="17.25" x14ac:dyDescent="0.25">
      <c r="A125" s="96">
        <v>2.0099999999999998</v>
      </c>
      <c r="B125" s="18" t="s">
        <v>133</v>
      </c>
      <c r="C125" s="51" t="s">
        <v>83</v>
      </c>
      <c r="D125" s="264">
        <v>3</v>
      </c>
      <c r="E125" s="98"/>
      <c r="F125" s="99">
        <f>D125*E125</f>
        <v>0</v>
      </c>
    </row>
    <row r="126" spans="1:6" s="100" customFormat="1" ht="15" x14ac:dyDescent="0.25">
      <c r="A126" s="96"/>
      <c r="B126" s="18"/>
      <c r="C126" s="51"/>
      <c r="D126" s="264"/>
      <c r="E126" s="98"/>
      <c r="F126" s="99">
        <f t="shared" ref="F126:F143" si="4">D126*E126</f>
        <v>0</v>
      </c>
    </row>
    <row r="127" spans="1:6" s="100" customFormat="1" ht="17.25" x14ac:dyDescent="0.25">
      <c r="A127" s="96">
        <v>2.02</v>
      </c>
      <c r="B127" s="18" t="s">
        <v>165</v>
      </c>
      <c r="C127" s="51" t="s">
        <v>83</v>
      </c>
      <c r="D127" s="264">
        <f>(13*3+7*4)*0.23*0.2</f>
        <v>3.0820000000000003</v>
      </c>
      <c r="E127" s="98"/>
      <c r="F127" s="99"/>
    </row>
    <row r="128" spans="1:6" s="100" customFormat="1" ht="15" x14ac:dyDescent="0.25">
      <c r="A128" s="96"/>
      <c r="B128" s="18"/>
      <c r="C128" s="51"/>
      <c r="D128" s="264"/>
      <c r="E128" s="98"/>
      <c r="F128" s="99">
        <f t="shared" si="4"/>
        <v>0</v>
      </c>
    </row>
    <row r="129" spans="1:8" s="100" customFormat="1" ht="15" x14ac:dyDescent="0.25">
      <c r="A129" s="96"/>
      <c r="B129" s="97" t="s">
        <v>70</v>
      </c>
      <c r="C129" s="51"/>
      <c r="D129" s="264"/>
      <c r="E129" s="98"/>
      <c r="F129" s="99"/>
    </row>
    <row r="130" spans="1:8" s="100" customFormat="1" ht="15" x14ac:dyDescent="0.25">
      <c r="A130" s="96"/>
      <c r="B130" s="18"/>
      <c r="C130" s="51"/>
      <c r="D130" s="264"/>
      <c r="E130" s="98"/>
      <c r="F130" s="99">
        <f t="shared" si="4"/>
        <v>0</v>
      </c>
      <c r="H130" s="101"/>
    </row>
    <row r="131" spans="1:8" s="100" customFormat="1" ht="15" x14ac:dyDescent="0.25">
      <c r="A131" s="96">
        <v>2.0299999999999998</v>
      </c>
      <c r="B131" s="18" t="s">
        <v>164</v>
      </c>
      <c r="C131" s="51" t="s">
        <v>71</v>
      </c>
      <c r="D131" s="264">
        <f>((13*14*2+7*4)/0.2)*0.365*0.65</f>
        <v>465.01</v>
      </c>
      <c r="E131" s="98"/>
      <c r="F131" s="99">
        <f t="shared" si="4"/>
        <v>0</v>
      </c>
    </row>
    <row r="132" spans="1:8" s="100" customFormat="1" ht="15" x14ac:dyDescent="0.25">
      <c r="A132" s="96"/>
      <c r="B132" s="18"/>
      <c r="C132" s="51"/>
      <c r="D132" s="264"/>
      <c r="E132" s="98"/>
      <c r="F132" s="99">
        <f t="shared" si="4"/>
        <v>0</v>
      </c>
    </row>
    <row r="133" spans="1:8" s="100" customFormat="1" ht="45" x14ac:dyDescent="0.25">
      <c r="A133" s="96"/>
      <c r="B133" s="97" t="s">
        <v>72</v>
      </c>
      <c r="C133" s="51"/>
      <c r="D133" s="264"/>
      <c r="E133" s="98"/>
      <c r="F133" s="99"/>
    </row>
    <row r="134" spans="1:8" s="100" customFormat="1" ht="15" x14ac:dyDescent="0.25">
      <c r="A134" s="96"/>
      <c r="B134" s="18"/>
      <c r="C134" s="51"/>
      <c r="D134" s="264"/>
      <c r="E134" s="98"/>
      <c r="F134" s="99">
        <f t="shared" si="4"/>
        <v>0</v>
      </c>
    </row>
    <row r="135" spans="1:8" s="100" customFormat="1" ht="15" x14ac:dyDescent="0.25">
      <c r="A135" s="96">
        <v>2.04</v>
      </c>
      <c r="B135" s="18" t="s">
        <v>75</v>
      </c>
      <c r="C135" s="51" t="s">
        <v>71</v>
      </c>
      <c r="D135" s="264">
        <f>(13*4*3+7*4*4)*0.888</f>
        <v>237.98400000000001</v>
      </c>
      <c r="E135" s="98"/>
      <c r="F135" s="99">
        <f t="shared" si="4"/>
        <v>0</v>
      </c>
    </row>
    <row r="136" spans="1:8" s="100" customFormat="1" ht="15" x14ac:dyDescent="0.25">
      <c r="A136" s="96"/>
      <c r="B136" s="18"/>
      <c r="C136" s="51"/>
      <c r="D136" s="264"/>
      <c r="E136" s="98"/>
      <c r="F136" s="99">
        <f t="shared" si="4"/>
        <v>0</v>
      </c>
    </row>
    <row r="137" spans="1:8" s="100" customFormat="1" ht="15" x14ac:dyDescent="0.25">
      <c r="A137" s="96"/>
      <c r="B137" s="97" t="s">
        <v>40</v>
      </c>
      <c r="C137" s="51"/>
      <c r="D137" s="264"/>
      <c r="E137" s="98"/>
      <c r="F137" s="99">
        <f t="shared" si="4"/>
        <v>0</v>
      </c>
    </row>
    <row r="138" spans="1:8" s="100" customFormat="1" ht="15" x14ac:dyDescent="0.25">
      <c r="A138" s="96"/>
      <c r="B138" s="18"/>
      <c r="C138" s="51"/>
      <c r="D138" s="264"/>
      <c r="E138" s="98"/>
      <c r="F138" s="99">
        <f t="shared" si="4"/>
        <v>0</v>
      </c>
    </row>
    <row r="139" spans="1:8" s="100" customFormat="1" ht="17.25" x14ac:dyDescent="0.25">
      <c r="A139" s="96">
        <v>2.0499999999999998</v>
      </c>
      <c r="B139" s="18" t="s">
        <v>73</v>
      </c>
      <c r="C139" s="51" t="s">
        <v>84</v>
      </c>
      <c r="D139" s="264">
        <v>15</v>
      </c>
      <c r="E139" s="98"/>
      <c r="F139" s="99">
        <f t="shared" si="4"/>
        <v>0</v>
      </c>
    </row>
    <row r="140" spans="1:8" s="100" customFormat="1" ht="15" x14ac:dyDescent="0.25">
      <c r="A140" s="96"/>
      <c r="B140" s="18"/>
      <c r="C140" s="51"/>
      <c r="D140" s="264"/>
      <c r="E140" s="98"/>
      <c r="F140" s="99">
        <f t="shared" si="4"/>
        <v>0</v>
      </c>
    </row>
    <row r="141" spans="1:8" s="100" customFormat="1" ht="17.25" x14ac:dyDescent="0.25">
      <c r="A141" s="102">
        <v>2.06</v>
      </c>
      <c r="B141" s="18" t="s">
        <v>74</v>
      </c>
      <c r="C141" s="51" t="s">
        <v>84</v>
      </c>
      <c r="D141" s="264">
        <f>(13*3+7*4)*0.646</f>
        <v>43.282000000000004</v>
      </c>
      <c r="E141" s="98"/>
      <c r="F141" s="99">
        <f t="shared" si="4"/>
        <v>0</v>
      </c>
    </row>
    <row r="142" spans="1:8" s="100" customFormat="1" ht="15" x14ac:dyDescent="0.25">
      <c r="A142" s="96"/>
      <c r="B142" s="18"/>
      <c r="C142" s="51"/>
      <c r="D142" s="264"/>
      <c r="E142" s="98"/>
      <c r="F142" s="99">
        <f t="shared" si="4"/>
        <v>0</v>
      </c>
    </row>
    <row r="143" spans="1:8" s="100" customFormat="1" ht="15" x14ac:dyDescent="0.25">
      <c r="A143" s="96"/>
      <c r="B143" s="18"/>
      <c r="C143" s="51"/>
      <c r="D143" s="264"/>
      <c r="E143" s="98"/>
      <c r="F143" s="99">
        <f t="shared" si="4"/>
        <v>0</v>
      </c>
    </row>
    <row r="144" spans="1:8" s="5" customFormat="1" ht="45" x14ac:dyDescent="0.25">
      <c r="A144" s="21"/>
      <c r="B144" s="22" t="s">
        <v>49</v>
      </c>
      <c r="C144" s="23"/>
      <c r="D144" s="252"/>
      <c r="E144" s="20"/>
      <c r="F144" s="20"/>
    </row>
    <row r="145" spans="1:11" s="5" customFormat="1" ht="15" x14ac:dyDescent="0.25">
      <c r="A145" s="17">
        <v>2.0699999999999998</v>
      </c>
      <c r="B145" s="18" t="s">
        <v>50</v>
      </c>
      <c r="C145" s="19" t="s">
        <v>5</v>
      </c>
      <c r="D145" s="251"/>
      <c r="E145" s="20"/>
      <c r="F145" s="20">
        <f>D145*E145</f>
        <v>0</v>
      </c>
    </row>
    <row r="146" spans="1:11" s="5" customFormat="1" ht="11.25" customHeight="1" x14ac:dyDescent="0.25">
      <c r="A146" s="17"/>
      <c r="B146" s="18"/>
      <c r="C146" s="19"/>
      <c r="D146" s="251"/>
      <c r="E146" s="20"/>
      <c r="F146" s="20">
        <f t="shared" ref="F146:F153" si="5">D146*E146</f>
        <v>0</v>
      </c>
    </row>
    <row r="147" spans="1:11" s="5" customFormat="1" ht="30" x14ac:dyDescent="0.25">
      <c r="A147" s="21"/>
      <c r="B147" s="22" t="s">
        <v>51</v>
      </c>
      <c r="C147" s="48"/>
      <c r="D147" s="261"/>
      <c r="E147" s="49"/>
      <c r="F147" s="20">
        <f t="shared" si="5"/>
        <v>0</v>
      </c>
    </row>
    <row r="148" spans="1:11" s="5" customFormat="1" ht="15" x14ac:dyDescent="0.25">
      <c r="A148" s="17">
        <v>2.08</v>
      </c>
      <c r="B148" s="18" t="s">
        <v>52</v>
      </c>
      <c r="C148" s="50" t="s">
        <v>5</v>
      </c>
      <c r="D148" s="55">
        <v>73</v>
      </c>
      <c r="E148" s="49"/>
      <c r="F148" s="20">
        <f t="shared" si="5"/>
        <v>0</v>
      </c>
    </row>
    <row r="149" spans="1:11" s="5" customFormat="1" ht="15" x14ac:dyDescent="0.25">
      <c r="A149" s="17"/>
      <c r="B149" s="18"/>
      <c r="C149" s="50"/>
      <c r="D149" s="55"/>
      <c r="E149" s="49"/>
      <c r="F149" s="20">
        <f t="shared" si="5"/>
        <v>0</v>
      </c>
    </row>
    <row r="150" spans="1:11" s="5" customFormat="1" ht="49.5" customHeight="1" x14ac:dyDescent="0.25">
      <c r="A150" s="17"/>
      <c r="B150" s="22" t="s">
        <v>53</v>
      </c>
      <c r="C150" s="48"/>
      <c r="D150" s="55"/>
      <c r="E150" s="49"/>
      <c r="F150" s="20">
        <f t="shared" si="5"/>
        <v>0</v>
      </c>
    </row>
    <row r="151" spans="1:11" s="5" customFormat="1" ht="15" x14ac:dyDescent="0.25">
      <c r="A151" s="17">
        <v>2.09</v>
      </c>
      <c r="B151" s="18" t="s">
        <v>104</v>
      </c>
      <c r="C151" s="51" t="s">
        <v>33</v>
      </c>
      <c r="D151" s="55">
        <f>13*2*3.2+6.5*2*3.2</f>
        <v>124.80000000000001</v>
      </c>
      <c r="E151" s="49"/>
      <c r="F151" s="20">
        <f t="shared" si="5"/>
        <v>0</v>
      </c>
      <c r="K151" s="181"/>
    </row>
    <row r="152" spans="1:11" s="5" customFormat="1" ht="15" customHeight="1" x14ac:dyDescent="0.25">
      <c r="A152" s="17"/>
      <c r="B152" s="18"/>
      <c r="C152" s="50"/>
      <c r="D152" s="55"/>
      <c r="E152" s="49"/>
      <c r="F152" s="20">
        <f t="shared" si="5"/>
        <v>0</v>
      </c>
    </row>
    <row r="153" spans="1:11" s="5" customFormat="1" ht="15" x14ac:dyDescent="0.25">
      <c r="A153" s="17">
        <v>2.1</v>
      </c>
      <c r="B153" s="18" t="s">
        <v>105</v>
      </c>
      <c r="C153" s="51" t="s">
        <v>33</v>
      </c>
      <c r="D153" s="55">
        <f>(13+6.5*4)*3.2</f>
        <v>124.80000000000001</v>
      </c>
      <c r="E153" s="20"/>
      <c r="F153" s="20">
        <f t="shared" si="5"/>
        <v>0</v>
      </c>
    </row>
    <row r="154" spans="1:11" s="5" customFormat="1" ht="15" x14ac:dyDescent="0.25">
      <c r="A154" s="17"/>
      <c r="B154" s="18"/>
      <c r="C154" s="51"/>
      <c r="D154" s="55"/>
      <c r="E154" s="20"/>
      <c r="F154" s="20"/>
    </row>
    <row r="155" spans="1:11" s="71" customFormat="1" ht="15" x14ac:dyDescent="0.25">
      <c r="A155" s="67"/>
      <c r="B155" s="183" t="s">
        <v>106</v>
      </c>
      <c r="C155" s="176" t="s">
        <v>79</v>
      </c>
      <c r="D155" s="179">
        <v>46</v>
      </c>
      <c r="E155" s="177"/>
      <c r="F155" s="178">
        <f>D155*E155</f>
        <v>0</v>
      </c>
    </row>
    <row r="156" spans="1:11" s="173" customFormat="1" ht="14.25" x14ac:dyDescent="0.2">
      <c r="A156" s="175"/>
      <c r="B156" s="182"/>
      <c r="C156" s="170"/>
      <c r="D156" s="259"/>
      <c r="E156" s="171"/>
      <c r="F156" s="172"/>
    </row>
    <row r="157" spans="1:11" s="71" customFormat="1" ht="47.25" x14ac:dyDescent="0.25">
      <c r="A157" s="67"/>
      <c r="B157" s="184" t="s">
        <v>108</v>
      </c>
      <c r="C157" s="176"/>
      <c r="D157" s="179"/>
      <c r="E157" s="177"/>
      <c r="F157" s="178"/>
    </row>
    <row r="158" spans="1:11" s="71" customFormat="1" ht="15" x14ac:dyDescent="0.25">
      <c r="A158" s="67"/>
      <c r="B158" s="185"/>
      <c r="C158" s="176"/>
      <c r="D158" s="179"/>
      <c r="E158" s="177"/>
      <c r="F158" s="178"/>
    </row>
    <row r="159" spans="1:11" s="71" customFormat="1" ht="15" x14ac:dyDescent="0.25">
      <c r="A159" s="67"/>
      <c r="B159" s="186" t="s">
        <v>109</v>
      </c>
      <c r="C159" s="176" t="s">
        <v>107</v>
      </c>
      <c r="D159" s="179">
        <v>2</v>
      </c>
      <c r="E159" s="177"/>
      <c r="F159" s="178">
        <f>D159*E159</f>
        <v>0</v>
      </c>
    </row>
    <row r="160" spans="1:11" s="71" customFormat="1" thickBot="1" x14ac:dyDescent="0.3">
      <c r="A160" s="67"/>
      <c r="B160" s="77"/>
      <c r="C160" s="176"/>
      <c r="D160" s="179"/>
      <c r="E160" s="177"/>
      <c r="F160" s="178"/>
    </row>
    <row r="161" spans="1:6" s="5" customFormat="1" ht="21.75" customHeight="1" thickTop="1" thickBot="1" x14ac:dyDescent="0.3">
      <c r="A161" s="9"/>
      <c r="B161" s="10" t="s">
        <v>54</v>
      </c>
      <c r="C161" s="11"/>
      <c r="D161" s="258"/>
      <c r="E161" s="12"/>
      <c r="F161" s="13">
        <f>SUM(F125:F155)</f>
        <v>0</v>
      </c>
    </row>
    <row r="162" spans="1:6" s="5" customFormat="1" thickTop="1" x14ac:dyDescent="0.25">
      <c r="A162" s="407" t="s">
        <v>34</v>
      </c>
      <c r="B162" s="409" t="s">
        <v>35</v>
      </c>
      <c r="C162" s="411" t="s">
        <v>36</v>
      </c>
      <c r="D162" s="401" t="s">
        <v>37</v>
      </c>
      <c r="E162" s="404" t="s">
        <v>38</v>
      </c>
      <c r="F162" s="404" t="s">
        <v>39</v>
      </c>
    </row>
    <row r="163" spans="1:6" s="7" customFormat="1" ht="15.75" customHeight="1" x14ac:dyDescent="0.25">
      <c r="A163" s="408"/>
      <c r="B163" s="410"/>
      <c r="C163" s="412"/>
      <c r="D163" s="402"/>
      <c r="E163" s="405"/>
      <c r="F163" s="405"/>
    </row>
    <row r="164" spans="1:6" x14ac:dyDescent="0.25">
      <c r="A164" s="103"/>
      <c r="B164" s="104"/>
      <c r="C164" s="105"/>
      <c r="D164" s="107"/>
      <c r="E164" s="106"/>
      <c r="F164" s="107"/>
    </row>
    <row r="165" spans="1:6" s="5" customFormat="1" ht="15" x14ac:dyDescent="0.25">
      <c r="A165" s="14"/>
      <c r="B165" s="2" t="s">
        <v>85</v>
      </c>
      <c r="C165" s="15"/>
      <c r="D165" s="250"/>
      <c r="E165" s="20"/>
      <c r="F165" s="20"/>
    </row>
    <row r="166" spans="1:6" s="5" customFormat="1" ht="15" x14ac:dyDescent="0.25">
      <c r="A166" s="14"/>
      <c r="B166" s="2" t="s">
        <v>4</v>
      </c>
      <c r="C166" s="15"/>
      <c r="D166" s="250"/>
      <c r="E166" s="20"/>
      <c r="F166" s="20"/>
    </row>
    <row r="167" spans="1:6" s="5" customFormat="1" ht="15" x14ac:dyDescent="0.25">
      <c r="A167" s="14"/>
      <c r="B167" s="16"/>
      <c r="C167" s="15"/>
      <c r="D167" s="250"/>
      <c r="E167" s="53"/>
      <c r="F167" s="20"/>
    </row>
    <row r="168" spans="1:6" s="307" customFormat="1" x14ac:dyDescent="0.25">
      <c r="A168" s="301"/>
      <c r="B168" s="302" t="s">
        <v>149</v>
      </c>
      <c r="C168" s="303"/>
      <c r="D168" s="304"/>
      <c r="E168" s="305"/>
      <c r="F168" s="306"/>
    </row>
    <row r="169" spans="1:6" s="307" customFormat="1" x14ac:dyDescent="0.25">
      <c r="A169" s="301"/>
      <c r="B169" s="302"/>
      <c r="C169" s="303"/>
      <c r="D169" s="304"/>
      <c r="E169" s="305"/>
      <c r="F169" s="306"/>
    </row>
    <row r="170" spans="1:6" s="307" customFormat="1" x14ac:dyDescent="0.25">
      <c r="A170" s="301"/>
      <c r="B170" s="302" t="s">
        <v>150</v>
      </c>
      <c r="C170" s="303"/>
      <c r="D170" s="304"/>
      <c r="E170" s="305"/>
      <c r="F170" s="306"/>
    </row>
    <row r="171" spans="1:6" s="307" customFormat="1" x14ac:dyDescent="0.25">
      <c r="A171" s="301"/>
      <c r="B171" s="302" t="s">
        <v>151</v>
      </c>
      <c r="C171" s="303"/>
      <c r="D171" s="304"/>
      <c r="E171" s="305"/>
      <c r="F171" s="306"/>
    </row>
    <row r="172" spans="1:6" s="307" customFormat="1" x14ac:dyDescent="0.25">
      <c r="A172" s="301"/>
      <c r="B172" s="302"/>
      <c r="C172" s="303"/>
      <c r="D172" s="304"/>
      <c r="E172" s="305"/>
      <c r="F172" s="306"/>
    </row>
    <row r="173" spans="1:6" s="307" customFormat="1" x14ac:dyDescent="0.25">
      <c r="A173" s="301"/>
      <c r="B173" s="302" t="s">
        <v>152</v>
      </c>
      <c r="C173" s="303"/>
      <c r="D173" s="304"/>
      <c r="E173" s="305"/>
      <c r="F173" s="306"/>
    </row>
    <row r="174" spans="1:6" s="307" customFormat="1" x14ac:dyDescent="0.25">
      <c r="A174" s="301"/>
      <c r="B174" s="302" t="s">
        <v>153</v>
      </c>
      <c r="C174" s="303"/>
      <c r="D174" s="304"/>
      <c r="E174" s="305"/>
      <c r="F174" s="306"/>
    </row>
    <row r="175" spans="1:6" s="307" customFormat="1" x14ac:dyDescent="0.25">
      <c r="A175" s="301"/>
      <c r="B175" s="308"/>
      <c r="C175" s="303"/>
      <c r="D175" s="304"/>
      <c r="E175" s="305"/>
      <c r="F175" s="306"/>
    </row>
    <row r="176" spans="1:6" s="307" customFormat="1" x14ac:dyDescent="0.25">
      <c r="A176" s="67">
        <v>3.01</v>
      </c>
      <c r="B176" s="308" t="s">
        <v>154</v>
      </c>
      <c r="C176" s="303" t="s">
        <v>5</v>
      </c>
      <c r="D176" s="309">
        <f>9*2*(5.83+0.75)</f>
        <v>118.44</v>
      </c>
      <c r="E176" s="310"/>
      <c r="F176" s="311">
        <f>E176*D176</f>
        <v>0</v>
      </c>
    </row>
    <row r="177" spans="1:6" s="307" customFormat="1" x14ac:dyDescent="0.25">
      <c r="A177" s="301"/>
      <c r="B177" s="308"/>
      <c r="C177" s="303"/>
      <c r="D177" s="309"/>
      <c r="E177" s="305"/>
      <c r="F177" s="311"/>
    </row>
    <row r="178" spans="1:6" s="307" customFormat="1" x14ac:dyDescent="0.25">
      <c r="A178" s="301">
        <v>3.02</v>
      </c>
      <c r="B178" s="308" t="s">
        <v>155</v>
      </c>
      <c r="C178" s="303" t="s">
        <v>5</v>
      </c>
      <c r="D178" s="309">
        <f>(3+1+2.5+2+1.5+1)*2*2*9</f>
        <v>396</v>
      </c>
      <c r="E178" s="310"/>
      <c r="F178" s="311">
        <f t="shared" ref="F178:F188" si="6">E178*D178</f>
        <v>0</v>
      </c>
    </row>
    <row r="179" spans="1:6" s="307" customFormat="1" x14ac:dyDescent="0.25">
      <c r="A179" s="301"/>
      <c r="B179" s="308"/>
      <c r="C179" s="303"/>
      <c r="D179" s="309"/>
      <c r="E179" s="305"/>
      <c r="F179" s="311"/>
    </row>
    <row r="180" spans="1:6" s="307" customFormat="1" x14ac:dyDescent="0.25">
      <c r="A180" s="301">
        <v>3.03</v>
      </c>
      <c r="B180" s="308" t="s">
        <v>156</v>
      </c>
      <c r="C180" s="303" t="s">
        <v>5</v>
      </c>
      <c r="D180" s="309">
        <f>7*10</f>
        <v>70</v>
      </c>
      <c r="E180" s="310"/>
      <c r="F180" s="311">
        <f t="shared" si="6"/>
        <v>0</v>
      </c>
    </row>
    <row r="181" spans="1:6" s="307" customFormat="1" x14ac:dyDescent="0.25">
      <c r="A181" s="301"/>
      <c r="B181" s="308"/>
      <c r="C181" s="303"/>
      <c r="D181" s="309"/>
      <c r="E181" s="305"/>
      <c r="F181" s="311"/>
    </row>
    <row r="182" spans="1:6" s="307" customFormat="1" x14ac:dyDescent="0.25">
      <c r="A182" s="301"/>
      <c r="B182" s="312" t="s">
        <v>163</v>
      </c>
      <c r="C182" s="303"/>
      <c r="D182" s="309"/>
      <c r="E182" s="305"/>
      <c r="F182" s="311"/>
    </row>
    <row r="183" spans="1:6" s="307" customFormat="1" x14ac:dyDescent="0.25">
      <c r="A183" s="301"/>
      <c r="B183" s="308"/>
      <c r="C183" s="303"/>
      <c r="D183" s="309"/>
      <c r="E183" s="305"/>
      <c r="F183" s="311"/>
    </row>
    <row r="184" spans="1:6" s="307" customFormat="1" x14ac:dyDescent="0.25">
      <c r="A184" s="301" t="s">
        <v>157</v>
      </c>
      <c r="B184" s="308" t="s">
        <v>158</v>
      </c>
      <c r="C184" s="303" t="s">
        <v>5</v>
      </c>
      <c r="D184" s="309">
        <f>7*(13+1.2)*2</f>
        <v>198.79999999999998</v>
      </c>
      <c r="E184" s="310"/>
      <c r="F184" s="311">
        <f t="shared" si="6"/>
        <v>0</v>
      </c>
    </row>
    <row r="185" spans="1:6" s="307" customFormat="1" x14ac:dyDescent="0.25">
      <c r="A185" s="301"/>
      <c r="B185" s="308"/>
      <c r="C185" s="303"/>
      <c r="D185" s="309"/>
      <c r="E185" s="305"/>
      <c r="F185" s="311"/>
    </row>
    <row r="186" spans="1:6" s="307" customFormat="1" x14ac:dyDescent="0.25">
      <c r="A186" s="301" t="s">
        <v>159</v>
      </c>
      <c r="B186" s="308" t="s">
        <v>160</v>
      </c>
      <c r="C186" s="303" t="s">
        <v>5</v>
      </c>
      <c r="D186" s="309">
        <f>13*4+10.1*5</f>
        <v>102.5</v>
      </c>
      <c r="E186" s="310"/>
      <c r="F186" s="311">
        <f t="shared" si="6"/>
        <v>0</v>
      </c>
    </row>
    <row r="187" spans="1:6" s="307" customFormat="1" x14ac:dyDescent="0.25">
      <c r="A187" s="301"/>
      <c r="B187" s="308"/>
      <c r="C187" s="303"/>
      <c r="D187" s="304"/>
      <c r="E187" s="305"/>
      <c r="F187" s="306"/>
    </row>
    <row r="188" spans="1:6" s="307" customFormat="1" x14ac:dyDescent="0.25">
      <c r="A188" s="313" t="s">
        <v>161</v>
      </c>
      <c r="B188" s="314" t="s">
        <v>162</v>
      </c>
      <c r="C188" s="315" t="s">
        <v>5</v>
      </c>
      <c r="D188" s="309">
        <v>0</v>
      </c>
      <c r="E188" s="310"/>
      <c r="F188" s="311">
        <f t="shared" si="6"/>
        <v>0</v>
      </c>
    </row>
    <row r="189" spans="1:6" s="307" customFormat="1" x14ac:dyDescent="0.25">
      <c r="A189" s="301"/>
      <c r="B189" s="308"/>
      <c r="C189" s="303"/>
      <c r="D189" s="304"/>
      <c r="E189" s="305"/>
      <c r="F189" s="306"/>
    </row>
    <row r="190" spans="1:6" s="5" customFormat="1" ht="15" x14ac:dyDescent="0.25">
      <c r="A190" s="300"/>
      <c r="B190" s="294"/>
      <c r="C190" s="15"/>
      <c r="D190" s="296"/>
      <c r="E190" s="299"/>
      <c r="F190" s="20"/>
    </row>
    <row r="191" spans="1:6" s="5" customFormat="1" ht="15" x14ac:dyDescent="0.25">
      <c r="A191" s="67"/>
      <c r="B191" s="108" t="s">
        <v>77</v>
      </c>
      <c r="C191" s="69"/>
      <c r="D191" s="265"/>
      <c r="E191" s="70"/>
      <c r="F191" s="70"/>
    </row>
    <row r="192" spans="1:6" s="5" customFormat="1" ht="15" x14ac:dyDescent="0.25">
      <c r="A192" s="67"/>
      <c r="B192" s="68"/>
      <c r="C192" s="69"/>
      <c r="D192" s="266"/>
      <c r="E192" s="70"/>
      <c r="F192" s="70"/>
    </row>
    <row r="193" spans="1:7" s="5" customFormat="1" ht="30" x14ac:dyDescent="0.25">
      <c r="A193" s="67">
        <v>3.01</v>
      </c>
      <c r="B193" s="68" t="s">
        <v>78</v>
      </c>
      <c r="C193" s="69" t="s">
        <v>79</v>
      </c>
      <c r="D193" s="266">
        <v>246</v>
      </c>
      <c r="E193" s="70"/>
      <c r="F193" s="70">
        <f>D193*E193</f>
        <v>0</v>
      </c>
    </row>
    <row r="194" spans="1:7" s="5" customFormat="1" ht="15" x14ac:dyDescent="0.25">
      <c r="A194" s="67"/>
      <c r="B194" s="68"/>
      <c r="C194" s="69"/>
      <c r="D194" s="266"/>
      <c r="E194" s="70"/>
      <c r="F194" s="70">
        <f t="shared" ref="F194:F204" si="7">D194*E194</f>
        <v>0</v>
      </c>
    </row>
    <row r="195" spans="1:7" s="319" customFormat="1" ht="45" x14ac:dyDescent="0.25">
      <c r="A195" s="67">
        <v>3.02</v>
      </c>
      <c r="B195" s="134" t="s">
        <v>148</v>
      </c>
      <c r="C195" s="316" t="s">
        <v>80</v>
      </c>
      <c r="D195" s="317">
        <v>108</v>
      </c>
      <c r="E195" s="318"/>
      <c r="F195" s="318">
        <f t="shared" si="7"/>
        <v>0</v>
      </c>
    </row>
    <row r="196" spans="1:7" s="5" customFormat="1" ht="15" x14ac:dyDescent="0.25">
      <c r="A196" s="67"/>
      <c r="B196" s="68"/>
      <c r="C196" s="69"/>
      <c r="D196" s="266"/>
      <c r="E196" s="70"/>
      <c r="F196" s="70">
        <f t="shared" si="7"/>
        <v>0</v>
      </c>
    </row>
    <row r="197" spans="1:7" s="5" customFormat="1" ht="15" x14ac:dyDescent="0.25">
      <c r="A197" s="67">
        <v>3.03</v>
      </c>
      <c r="B197" s="71" t="s">
        <v>81</v>
      </c>
      <c r="C197" s="69" t="s">
        <v>55</v>
      </c>
      <c r="D197" s="266">
        <v>1</v>
      </c>
      <c r="E197" s="70"/>
      <c r="F197" s="70">
        <f t="shared" si="7"/>
        <v>0</v>
      </c>
    </row>
    <row r="198" spans="1:7" s="5" customFormat="1" ht="15" x14ac:dyDescent="0.25">
      <c r="A198" s="72"/>
      <c r="B198" s="73"/>
      <c r="C198" s="69"/>
      <c r="D198" s="266"/>
      <c r="E198" s="70"/>
      <c r="F198" s="70">
        <f t="shared" si="7"/>
        <v>0</v>
      </c>
    </row>
    <row r="199" spans="1:7" s="5" customFormat="1" ht="15" x14ac:dyDescent="0.25">
      <c r="A199" s="74">
        <v>3.04</v>
      </c>
      <c r="B199" s="75" t="s">
        <v>147</v>
      </c>
      <c r="C199" s="69" t="s">
        <v>79</v>
      </c>
      <c r="D199" s="266">
        <v>118</v>
      </c>
      <c r="E199" s="70"/>
      <c r="F199" s="70">
        <f t="shared" si="7"/>
        <v>0</v>
      </c>
    </row>
    <row r="200" spans="1:7" s="5" customFormat="1" ht="15" x14ac:dyDescent="0.25">
      <c r="A200" s="74"/>
      <c r="B200" s="75"/>
      <c r="C200" s="69"/>
      <c r="D200" s="266"/>
      <c r="E200" s="70"/>
      <c r="F200" s="70">
        <f t="shared" si="7"/>
        <v>0</v>
      </c>
    </row>
    <row r="201" spans="1:7" s="5" customFormat="1" ht="30" x14ac:dyDescent="0.25">
      <c r="A201" s="76">
        <v>3.05</v>
      </c>
      <c r="B201" s="77" t="s">
        <v>82</v>
      </c>
      <c r="C201" s="69" t="s">
        <v>80</v>
      </c>
      <c r="D201" s="266">
        <f>D195</f>
        <v>108</v>
      </c>
      <c r="E201" s="70"/>
      <c r="F201" s="70">
        <f t="shared" si="7"/>
        <v>0</v>
      </c>
    </row>
    <row r="202" spans="1:7" s="5" customFormat="1" ht="15" x14ac:dyDescent="0.25">
      <c r="A202" s="76"/>
      <c r="B202" s="77"/>
      <c r="C202" s="69"/>
      <c r="D202" s="266"/>
      <c r="E202" s="70"/>
      <c r="F202" s="70">
        <f t="shared" si="7"/>
        <v>0</v>
      </c>
    </row>
    <row r="203" spans="1:7" s="141" customFormat="1" ht="15" x14ac:dyDescent="0.25">
      <c r="A203" s="135"/>
      <c r="B203" s="137"/>
      <c r="C203" s="138"/>
      <c r="D203" s="144"/>
      <c r="E203" s="139"/>
      <c r="F203" s="140"/>
    </row>
    <row r="204" spans="1:7" s="141" customFormat="1" ht="15" x14ac:dyDescent="0.25">
      <c r="A204" s="135">
        <v>3.06</v>
      </c>
      <c r="B204" s="142" t="s">
        <v>14</v>
      </c>
      <c r="C204" s="143" t="s">
        <v>5</v>
      </c>
      <c r="D204" s="144">
        <v>46</v>
      </c>
      <c r="E204" s="139"/>
      <c r="F204" s="70">
        <f t="shared" si="7"/>
        <v>0</v>
      </c>
      <c r="G204" s="144"/>
    </row>
    <row r="205" spans="1:7" s="141" customFormat="1" ht="15" x14ac:dyDescent="0.25">
      <c r="A205" s="135"/>
      <c r="B205" s="137"/>
      <c r="C205" s="138"/>
      <c r="D205" s="144"/>
      <c r="E205" s="139"/>
      <c r="F205" s="140"/>
      <c r="G205" s="144"/>
    </row>
    <row r="206" spans="1:7" s="141" customFormat="1" ht="15" x14ac:dyDescent="0.25">
      <c r="A206" s="145"/>
      <c r="B206" s="146" t="s">
        <v>6</v>
      </c>
      <c r="C206" s="147"/>
      <c r="D206" s="267"/>
      <c r="E206" s="148"/>
      <c r="F206" s="140"/>
      <c r="G206" s="144"/>
    </row>
    <row r="207" spans="1:7" s="141" customFormat="1" ht="30" x14ac:dyDescent="0.25">
      <c r="A207" s="145"/>
      <c r="B207" s="146" t="s">
        <v>15</v>
      </c>
      <c r="C207" s="147"/>
      <c r="D207" s="267"/>
      <c r="E207" s="148"/>
      <c r="F207" s="140"/>
      <c r="G207" s="144"/>
    </row>
    <row r="208" spans="1:7" s="141" customFormat="1" ht="15" x14ac:dyDescent="0.25">
      <c r="A208" s="135"/>
      <c r="B208" s="137"/>
      <c r="C208" s="138"/>
      <c r="D208" s="144"/>
      <c r="E208" s="139"/>
      <c r="F208" s="140"/>
      <c r="G208" s="144"/>
    </row>
    <row r="209" spans="1:7" s="141" customFormat="1" ht="30" x14ac:dyDescent="0.25">
      <c r="A209" s="135">
        <v>3.07</v>
      </c>
      <c r="B209" s="137" t="s">
        <v>16</v>
      </c>
      <c r="C209" s="138" t="s">
        <v>5</v>
      </c>
      <c r="D209" s="144">
        <f>D204</f>
        <v>46</v>
      </c>
      <c r="E209" s="149"/>
      <c r="F209" s="70">
        <f t="shared" ref="F209" si="8">D209*E209</f>
        <v>0</v>
      </c>
      <c r="G209" s="144"/>
    </row>
    <row r="210" spans="1:7" s="141" customFormat="1" ht="15" x14ac:dyDescent="0.25">
      <c r="A210" s="132"/>
      <c r="B210" s="115"/>
      <c r="C210" s="150"/>
      <c r="D210" s="268"/>
      <c r="E210" s="151"/>
      <c r="F210" s="152"/>
    </row>
    <row r="211" spans="1:7" s="141" customFormat="1" ht="30" x14ac:dyDescent="0.25">
      <c r="A211" s="135">
        <v>3.08</v>
      </c>
      <c r="B211" s="142" t="s">
        <v>110</v>
      </c>
      <c r="C211" s="143" t="s">
        <v>18</v>
      </c>
      <c r="D211" s="144">
        <v>1</v>
      </c>
      <c r="E211" s="139"/>
      <c r="F211" s="70">
        <f t="shared" ref="F211" si="9">D211*E211</f>
        <v>0</v>
      </c>
    </row>
    <row r="212" spans="1:7" s="81" customFormat="1" x14ac:dyDescent="0.25">
      <c r="A212" s="110"/>
      <c r="B212" s="113"/>
      <c r="C212" s="114"/>
      <c r="D212" s="269"/>
      <c r="E212" s="109"/>
      <c r="F212" s="93">
        <f t="shared" ref="F212" si="10">PRODUCT(E212,D212)</f>
        <v>0</v>
      </c>
    </row>
    <row r="213" spans="1:7" s="141" customFormat="1" ht="15" x14ac:dyDescent="0.25">
      <c r="A213" s="135"/>
      <c r="B213" s="137"/>
      <c r="C213" s="138"/>
      <c r="D213" s="144"/>
      <c r="E213" s="139"/>
      <c r="F213" s="140"/>
    </row>
    <row r="214" spans="1:7" s="141" customFormat="1" ht="15" x14ac:dyDescent="0.25">
      <c r="A214" s="135"/>
      <c r="B214" s="137"/>
      <c r="C214" s="138"/>
      <c r="D214" s="144"/>
      <c r="E214" s="139"/>
      <c r="F214" s="140"/>
      <c r="G214" s="144"/>
    </row>
    <row r="215" spans="1:7" s="141" customFormat="1" ht="15" x14ac:dyDescent="0.25">
      <c r="A215" s="145"/>
      <c r="B215" s="146"/>
      <c r="C215" s="147"/>
      <c r="D215" s="267"/>
      <c r="E215" s="148"/>
      <c r="F215" s="140"/>
      <c r="G215" s="144"/>
    </row>
    <row r="216" spans="1:7" s="141" customFormat="1" ht="15" x14ac:dyDescent="0.25">
      <c r="A216" s="145"/>
      <c r="B216" s="146"/>
      <c r="C216" s="147"/>
      <c r="D216" s="267"/>
      <c r="E216" s="148"/>
      <c r="F216" s="140"/>
      <c r="G216" s="144"/>
    </row>
    <row r="217" spans="1:7" s="141" customFormat="1" ht="15" x14ac:dyDescent="0.25">
      <c r="A217" s="135"/>
      <c r="B217" s="137"/>
      <c r="C217" s="138"/>
      <c r="D217" s="144"/>
      <c r="E217" s="139"/>
      <c r="F217" s="140"/>
      <c r="G217" s="144"/>
    </row>
    <row r="218" spans="1:7" s="141" customFormat="1" ht="15" x14ac:dyDescent="0.25">
      <c r="A218" s="135"/>
      <c r="B218" s="137"/>
      <c r="C218" s="138"/>
      <c r="D218" s="144"/>
      <c r="E218" s="149"/>
      <c r="F218" s="140"/>
      <c r="G218" s="144"/>
    </row>
    <row r="219" spans="1:7" s="141" customFormat="1" ht="15" x14ac:dyDescent="0.25">
      <c r="A219" s="132"/>
      <c r="B219" s="115"/>
      <c r="C219" s="150"/>
      <c r="D219" s="268"/>
      <c r="E219" s="151"/>
      <c r="F219" s="152"/>
    </row>
    <row r="220" spans="1:7" s="141" customFormat="1" ht="15" x14ac:dyDescent="0.25">
      <c r="A220" s="135"/>
      <c r="B220" s="142"/>
      <c r="C220" s="143"/>
      <c r="D220" s="144"/>
      <c r="E220" s="139"/>
      <c r="F220" s="140"/>
    </row>
    <row r="221" spans="1:7" s="81" customFormat="1" x14ac:dyDescent="0.25">
      <c r="A221" s="110"/>
      <c r="B221" s="113"/>
      <c r="C221" s="114"/>
      <c r="D221" s="269"/>
      <c r="E221" s="109"/>
      <c r="F221" s="93"/>
    </row>
    <row r="222" spans="1:7" s="81" customFormat="1" x14ac:dyDescent="0.25">
      <c r="A222" s="82"/>
      <c r="B222" s="115"/>
      <c r="C222" s="111"/>
      <c r="D222" s="270"/>
      <c r="E222" s="112"/>
      <c r="F222" s="93"/>
    </row>
    <row r="223" spans="1:7" s="100" customFormat="1" ht="15" x14ac:dyDescent="0.25">
      <c r="A223" s="116"/>
      <c r="B223" s="117" t="s">
        <v>95</v>
      </c>
      <c r="C223" s="118"/>
      <c r="D223" s="271"/>
      <c r="E223" s="119"/>
      <c r="F223" s="120">
        <f>SUM(F176:F222)</f>
        <v>0</v>
      </c>
    </row>
    <row r="224" spans="1:7" s="5" customFormat="1" ht="15" x14ac:dyDescent="0.25">
      <c r="A224" s="407" t="s">
        <v>34</v>
      </c>
      <c r="B224" s="409" t="s">
        <v>35</v>
      </c>
      <c r="C224" s="411" t="s">
        <v>36</v>
      </c>
      <c r="D224" s="401" t="s">
        <v>37</v>
      </c>
      <c r="E224" s="404" t="s">
        <v>38</v>
      </c>
      <c r="F224" s="404" t="s">
        <v>39</v>
      </c>
    </row>
    <row r="225" spans="1:6" s="7" customFormat="1" ht="15.75" customHeight="1" x14ac:dyDescent="0.25">
      <c r="A225" s="408"/>
      <c r="B225" s="410"/>
      <c r="C225" s="412"/>
      <c r="D225" s="402"/>
      <c r="E225" s="405"/>
      <c r="F225" s="405"/>
    </row>
    <row r="226" spans="1:6" s="100" customFormat="1" ht="15" x14ac:dyDescent="0.25">
      <c r="A226" s="96"/>
      <c r="B226" s="18"/>
      <c r="C226" s="51"/>
      <c r="D226" s="264"/>
      <c r="E226" s="98"/>
      <c r="F226" s="121"/>
    </row>
    <row r="227" spans="1:6" s="100" customFormat="1" ht="15" x14ac:dyDescent="0.25">
      <c r="A227" s="96"/>
      <c r="B227" s="16" t="s">
        <v>86</v>
      </c>
      <c r="C227" s="51"/>
      <c r="D227" s="264"/>
      <c r="E227" s="98"/>
      <c r="F227" s="121"/>
    </row>
    <row r="228" spans="1:6" s="100" customFormat="1" ht="15" x14ac:dyDescent="0.25">
      <c r="A228" s="96"/>
      <c r="B228" s="16" t="s">
        <v>76</v>
      </c>
      <c r="C228" s="51"/>
      <c r="D228" s="264"/>
      <c r="E228" s="98"/>
      <c r="F228" s="121"/>
    </row>
    <row r="229" spans="1:6" s="100" customFormat="1" ht="15" x14ac:dyDescent="0.25">
      <c r="A229" s="96"/>
      <c r="B229" s="97"/>
      <c r="C229" s="51"/>
      <c r="D229" s="264"/>
      <c r="E229" s="98"/>
      <c r="F229" s="121"/>
    </row>
    <row r="230" spans="1:6" s="191" customFormat="1" ht="30" x14ac:dyDescent="0.25">
      <c r="A230" s="187"/>
      <c r="B230" s="188" t="s">
        <v>111</v>
      </c>
      <c r="C230" s="189"/>
      <c r="D230" s="272"/>
      <c r="E230" s="190"/>
      <c r="F230" s="165"/>
    </row>
    <row r="231" spans="1:6" s="191" customFormat="1" ht="15" x14ac:dyDescent="0.25">
      <c r="A231" s="187"/>
      <c r="B231" s="192"/>
      <c r="C231" s="193"/>
      <c r="D231" s="273"/>
      <c r="E231" s="166"/>
      <c r="F231" s="165"/>
    </row>
    <row r="232" spans="1:6" s="191" customFormat="1" ht="15" x14ac:dyDescent="0.25">
      <c r="A232" s="194">
        <v>4.01</v>
      </c>
      <c r="B232" s="192" t="s">
        <v>121</v>
      </c>
      <c r="C232" s="193" t="s">
        <v>7</v>
      </c>
      <c r="D232" s="273">
        <v>8</v>
      </c>
      <c r="E232" s="166"/>
      <c r="F232" s="166">
        <f t="shared" ref="F232:F257" si="11">D232*E232</f>
        <v>0</v>
      </c>
    </row>
    <row r="233" spans="1:6" s="191" customFormat="1" ht="15" x14ac:dyDescent="0.25">
      <c r="A233" s="187"/>
      <c r="B233" s="192"/>
      <c r="C233" s="193"/>
      <c r="D233" s="273"/>
      <c r="E233" s="166"/>
      <c r="F233" s="166">
        <f t="shared" si="11"/>
        <v>0</v>
      </c>
    </row>
    <row r="234" spans="1:6" s="195" customFormat="1" ht="15" x14ac:dyDescent="0.25">
      <c r="A234" s="193"/>
      <c r="B234" s="188" t="s">
        <v>112</v>
      </c>
      <c r="C234" s="189"/>
      <c r="D234" s="272"/>
      <c r="E234" s="190"/>
      <c r="F234" s="166">
        <f t="shared" si="11"/>
        <v>0</v>
      </c>
    </row>
    <row r="235" spans="1:6" s="195" customFormat="1" ht="15" x14ac:dyDescent="0.25">
      <c r="A235" s="193"/>
      <c r="B235" s="188"/>
      <c r="C235" s="189"/>
      <c r="D235" s="272"/>
      <c r="E235" s="190"/>
      <c r="F235" s="166">
        <f t="shared" si="11"/>
        <v>0</v>
      </c>
    </row>
    <row r="236" spans="1:6" s="195" customFormat="1" ht="15" x14ac:dyDescent="0.25">
      <c r="A236" s="193">
        <v>4.0199999999999996</v>
      </c>
      <c r="B236" s="192" t="s">
        <v>113</v>
      </c>
      <c r="C236" s="193" t="s">
        <v>18</v>
      </c>
      <c r="D236" s="273">
        <v>1</v>
      </c>
      <c r="E236" s="166"/>
      <c r="F236" s="166">
        <f t="shared" si="11"/>
        <v>0</v>
      </c>
    </row>
    <row r="237" spans="1:6" s="195" customFormat="1" ht="15" x14ac:dyDescent="0.25">
      <c r="A237" s="193"/>
      <c r="B237" s="192"/>
      <c r="C237" s="193"/>
      <c r="D237" s="273"/>
      <c r="E237" s="166"/>
      <c r="F237" s="166">
        <f t="shared" si="11"/>
        <v>0</v>
      </c>
    </row>
    <row r="238" spans="1:6" s="195" customFormat="1" ht="30" x14ac:dyDescent="0.25">
      <c r="A238" s="232"/>
      <c r="B238" s="233" t="s">
        <v>114</v>
      </c>
      <c r="C238" s="234"/>
      <c r="D238" s="274"/>
      <c r="E238" s="235"/>
      <c r="F238" s="166">
        <f t="shared" si="11"/>
        <v>0</v>
      </c>
    </row>
    <row r="239" spans="1:6" s="195" customFormat="1" ht="31.5" customHeight="1" x14ac:dyDescent="0.25">
      <c r="A239" s="236"/>
      <c r="B239" s="237"/>
      <c r="C239" s="238"/>
      <c r="D239" s="275"/>
      <c r="E239" s="239"/>
      <c r="F239" s="166">
        <f t="shared" si="11"/>
        <v>0</v>
      </c>
    </row>
    <row r="240" spans="1:6" s="195" customFormat="1" ht="15" x14ac:dyDescent="0.25">
      <c r="A240" s="236">
        <v>4</v>
      </c>
      <c r="B240" s="237" t="s">
        <v>115</v>
      </c>
      <c r="C240" s="238" t="s">
        <v>5</v>
      </c>
      <c r="D240" s="275">
        <v>10</v>
      </c>
      <c r="E240" s="239"/>
      <c r="F240" s="166">
        <f t="shared" si="11"/>
        <v>0</v>
      </c>
    </row>
    <row r="241" spans="1:6" s="195" customFormat="1" ht="15" x14ac:dyDescent="0.25">
      <c r="A241" s="236"/>
      <c r="B241" s="237"/>
      <c r="C241" s="238"/>
      <c r="D241" s="275"/>
      <c r="E241" s="239"/>
      <c r="F241" s="166">
        <f t="shared" si="11"/>
        <v>0</v>
      </c>
    </row>
    <row r="242" spans="1:6" s="195" customFormat="1" ht="90" x14ac:dyDescent="0.25">
      <c r="A242" s="232"/>
      <c r="B242" s="233" t="s">
        <v>134</v>
      </c>
      <c r="C242" s="234"/>
      <c r="D242" s="274"/>
      <c r="E242" s="235"/>
      <c r="F242" s="166">
        <f t="shared" si="11"/>
        <v>0</v>
      </c>
    </row>
    <row r="243" spans="1:6" s="195" customFormat="1" ht="15" x14ac:dyDescent="0.25">
      <c r="A243" s="236"/>
      <c r="B243" s="237"/>
      <c r="C243" s="238"/>
      <c r="D243" s="275"/>
      <c r="E243" s="239"/>
      <c r="F243" s="166">
        <f t="shared" si="11"/>
        <v>0</v>
      </c>
    </row>
    <row r="244" spans="1:6" s="195" customFormat="1" ht="30" x14ac:dyDescent="0.25">
      <c r="A244" s="236">
        <v>5</v>
      </c>
      <c r="B244" s="237" t="s">
        <v>166</v>
      </c>
      <c r="C244" s="238" t="s">
        <v>7</v>
      </c>
      <c r="D244" s="275">
        <v>8</v>
      </c>
      <c r="E244" s="239"/>
      <c r="F244" s="166">
        <f t="shared" si="11"/>
        <v>0</v>
      </c>
    </row>
    <row r="245" spans="1:6" s="195" customFormat="1" ht="15" x14ac:dyDescent="0.25">
      <c r="A245" s="236"/>
      <c r="B245" s="240"/>
      <c r="C245" s="238"/>
      <c r="D245" s="275"/>
      <c r="E245" s="239"/>
      <c r="F245" s="166">
        <f t="shared" si="11"/>
        <v>0</v>
      </c>
    </row>
    <row r="246" spans="1:6" s="195" customFormat="1" ht="15" x14ac:dyDescent="0.25">
      <c r="A246" s="241"/>
      <c r="B246" s="242" t="s">
        <v>116</v>
      </c>
      <c r="C246" s="242"/>
      <c r="D246" s="274"/>
      <c r="E246" s="235"/>
      <c r="F246" s="166">
        <f t="shared" si="11"/>
        <v>0</v>
      </c>
    </row>
    <row r="247" spans="1:6" s="195" customFormat="1" ht="15" x14ac:dyDescent="0.25">
      <c r="A247" s="236"/>
      <c r="B247" s="240"/>
      <c r="C247" s="238"/>
      <c r="D247" s="275"/>
      <c r="E247" s="239"/>
      <c r="F247" s="166">
        <f t="shared" si="11"/>
        <v>0</v>
      </c>
    </row>
    <row r="248" spans="1:6" s="195" customFormat="1" ht="31.5" customHeight="1" x14ac:dyDescent="0.25">
      <c r="A248" s="236">
        <v>6</v>
      </c>
      <c r="B248" s="240" t="s">
        <v>117</v>
      </c>
      <c r="C248" s="238" t="s">
        <v>84</v>
      </c>
      <c r="D248" s="275">
        <v>18</v>
      </c>
      <c r="E248" s="239"/>
      <c r="F248" s="166">
        <f t="shared" si="11"/>
        <v>0</v>
      </c>
    </row>
    <row r="249" spans="1:6" s="195" customFormat="1" ht="15" x14ac:dyDescent="0.25">
      <c r="A249" s="236"/>
      <c r="B249" s="240"/>
      <c r="C249" s="238"/>
      <c r="D249" s="275"/>
      <c r="E249" s="239"/>
      <c r="F249" s="166">
        <f t="shared" si="11"/>
        <v>0</v>
      </c>
    </row>
    <row r="250" spans="1:6" s="195" customFormat="1" ht="15" x14ac:dyDescent="0.25">
      <c r="A250" s="243"/>
      <c r="B250" s="233" t="s">
        <v>6</v>
      </c>
      <c r="C250" s="234"/>
      <c r="D250" s="274"/>
      <c r="E250" s="235"/>
      <c r="F250" s="166">
        <f t="shared" si="11"/>
        <v>0</v>
      </c>
    </row>
    <row r="251" spans="1:6" s="195" customFormat="1" ht="15" x14ac:dyDescent="0.25">
      <c r="A251" s="243"/>
      <c r="B251" s="233"/>
      <c r="C251" s="234"/>
      <c r="D251" s="274"/>
      <c r="E251" s="235"/>
      <c r="F251" s="166">
        <f t="shared" si="11"/>
        <v>0</v>
      </c>
    </row>
    <row r="252" spans="1:6" s="195" customFormat="1" ht="30" x14ac:dyDescent="0.25">
      <c r="A252" s="236"/>
      <c r="B252" s="242" t="s">
        <v>118</v>
      </c>
      <c r="C252" s="238"/>
      <c r="D252" s="275"/>
      <c r="E252" s="239"/>
      <c r="F252" s="166">
        <f t="shared" si="11"/>
        <v>0</v>
      </c>
    </row>
    <row r="253" spans="1:6" s="195" customFormat="1" ht="15" x14ac:dyDescent="0.25">
      <c r="A253" s="236"/>
      <c r="B253" s="237"/>
      <c r="C253" s="238"/>
      <c r="D253" s="275"/>
      <c r="E253" s="239"/>
      <c r="F253" s="166">
        <f t="shared" si="11"/>
        <v>0</v>
      </c>
    </row>
    <row r="254" spans="1:6" s="195" customFormat="1" ht="15" x14ac:dyDescent="0.25">
      <c r="A254" s="236">
        <v>7</v>
      </c>
      <c r="B254" s="240" t="s">
        <v>119</v>
      </c>
      <c r="C254" s="238" t="s">
        <v>18</v>
      </c>
      <c r="D254" s="275">
        <v>1</v>
      </c>
      <c r="E254" s="239"/>
      <c r="F254" s="166">
        <f t="shared" si="11"/>
        <v>0</v>
      </c>
    </row>
    <row r="255" spans="1:6" s="195" customFormat="1" ht="15" x14ac:dyDescent="0.25">
      <c r="A255" s="236"/>
      <c r="B255" s="240"/>
      <c r="C255" s="238"/>
      <c r="D255" s="275"/>
      <c r="E255" s="239"/>
      <c r="F255" s="166">
        <f t="shared" si="11"/>
        <v>0</v>
      </c>
    </row>
    <row r="256" spans="1:6" s="195" customFormat="1" ht="15" x14ac:dyDescent="0.25">
      <c r="A256" s="236">
        <v>8</v>
      </c>
      <c r="B256" s="240" t="s">
        <v>120</v>
      </c>
      <c r="C256" s="238" t="s">
        <v>18</v>
      </c>
      <c r="D256" s="275">
        <v>1</v>
      </c>
      <c r="E256" s="239"/>
      <c r="F256" s="166">
        <f t="shared" si="11"/>
        <v>0</v>
      </c>
    </row>
    <row r="257" spans="1:6" s="195" customFormat="1" ht="15" x14ac:dyDescent="0.25">
      <c r="A257" s="236"/>
      <c r="B257" s="237"/>
      <c r="C257" s="238"/>
      <c r="D257" s="275"/>
      <c r="E257" s="239"/>
      <c r="F257" s="166">
        <f t="shared" si="11"/>
        <v>0</v>
      </c>
    </row>
    <row r="258" spans="1:6" s="100" customFormat="1" ht="15" x14ac:dyDescent="0.25">
      <c r="A258" s="96"/>
      <c r="B258" s="97"/>
      <c r="C258" s="51"/>
      <c r="D258" s="264"/>
      <c r="E258" s="98"/>
      <c r="F258" s="121"/>
    </row>
    <row r="259" spans="1:6" s="100" customFormat="1" ht="58.5" customHeight="1" x14ac:dyDescent="0.25">
      <c r="A259" s="102"/>
      <c r="B259" s="18"/>
      <c r="C259" s="51"/>
      <c r="D259" s="264"/>
      <c r="E259" s="98"/>
      <c r="F259" s="121"/>
    </row>
    <row r="260" spans="1:6" s="100" customFormat="1" ht="15" x14ac:dyDescent="0.25">
      <c r="A260" s="102"/>
      <c r="B260" s="18"/>
      <c r="C260" s="51"/>
      <c r="D260" s="264"/>
      <c r="E260" s="98"/>
      <c r="F260" s="121"/>
    </row>
    <row r="261" spans="1:6" s="100" customFormat="1" ht="17.25" customHeight="1" x14ac:dyDescent="0.25">
      <c r="A261" s="102"/>
      <c r="B261" s="18"/>
      <c r="C261" s="51"/>
      <c r="D261" s="264"/>
      <c r="E261" s="98"/>
      <c r="F261" s="121"/>
    </row>
    <row r="262" spans="1:6" s="100" customFormat="1" ht="11.25" customHeight="1" x14ac:dyDescent="0.25">
      <c r="A262" s="102"/>
      <c r="B262" s="18"/>
      <c r="C262" s="51"/>
      <c r="D262" s="264"/>
      <c r="E262" s="98"/>
      <c r="F262" s="121"/>
    </row>
    <row r="263" spans="1:6" s="100" customFormat="1" ht="17.25" customHeight="1" x14ac:dyDescent="0.25">
      <c r="A263" s="102"/>
      <c r="B263" s="18"/>
      <c r="C263" s="51"/>
      <c r="D263" s="264"/>
      <c r="E263" s="98"/>
      <c r="F263" s="121"/>
    </row>
    <row r="264" spans="1:6" s="100" customFormat="1" ht="17.25" customHeight="1" x14ac:dyDescent="0.25">
      <c r="A264" s="102"/>
      <c r="B264" s="18"/>
      <c r="C264" s="51"/>
      <c r="D264" s="264"/>
      <c r="E264" s="98"/>
      <c r="F264" s="121">
        <f t="shared" ref="F264" si="12">D264*E264</f>
        <v>0</v>
      </c>
    </row>
    <row r="265" spans="1:6" s="100" customFormat="1" ht="15" x14ac:dyDescent="0.25">
      <c r="A265" s="96"/>
      <c r="B265" s="18"/>
      <c r="C265" s="51"/>
      <c r="D265" s="264"/>
      <c r="E265" s="98"/>
      <c r="F265" s="121"/>
    </row>
    <row r="266" spans="1:6" s="100" customFormat="1" ht="15" x14ac:dyDescent="0.25">
      <c r="A266" s="96"/>
      <c r="B266" s="18"/>
      <c r="C266" s="51"/>
      <c r="D266" s="264"/>
      <c r="E266" s="98"/>
      <c r="F266" s="121"/>
    </row>
    <row r="267" spans="1:6" s="100" customFormat="1" ht="15" x14ac:dyDescent="0.25">
      <c r="A267" s="96"/>
      <c r="B267" s="18"/>
      <c r="C267" s="51"/>
      <c r="D267" s="264"/>
      <c r="E267" s="98"/>
      <c r="F267" s="121"/>
    </row>
    <row r="268" spans="1:6" s="100" customFormat="1" ht="30.75" customHeight="1" thickBot="1" x14ac:dyDescent="0.3">
      <c r="A268" s="122"/>
      <c r="B268" s="123" t="s">
        <v>87</v>
      </c>
      <c r="C268" s="124"/>
      <c r="D268" s="276"/>
      <c r="E268" s="125"/>
      <c r="F268" s="126">
        <f>SUM(F231:F267)</f>
        <v>0</v>
      </c>
    </row>
    <row r="269" spans="1:6" s="5" customFormat="1" thickTop="1" x14ac:dyDescent="0.25">
      <c r="A269" s="386" t="s">
        <v>34</v>
      </c>
      <c r="B269" s="388" t="s">
        <v>35</v>
      </c>
      <c r="C269" s="390" t="s">
        <v>36</v>
      </c>
      <c r="D269" s="392" t="s">
        <v>37</v>
      </c>
      <c r="E269" s="403" t="s">
        <v>38</v>
      </c>
      <c r="F269" s="403" t="s">
        <v>39</v>
      </c>
    </row>
    <row r="270" spans="1:6" s="5" customFormat="1" ht="15.75" customHeight="1" x14ac:dyDescent="0.25">
      <c r="A270" s="387"/>
      <c r="B270" s="389"/>
      <c r="C270" s="391"/>
      <c r="D270" s="393"/>
      <c r="E270" s="385"/>
      <c r="F270" s="385"/>
    </row>
    <row r="271" spans="1:6" s="5" customFormat="1" ht="15" x14ac:dyDescent="0.25">
      <c r="A271" s="58"/>
      <c r="B271" s="59"/>
      <c r="C271" s="60"/>
      <c r="D271" s="277"/>
      <c r="E271" s="54"/>
      <c r="F271" s="34"/>
    </row>
    <row r="272" spans="1:6" s="5" customFormat="1" ht="15" x14ac:dyDescent="0.25">
      <c r="A272" s="14"/>
      <c r="B272" s="16" t="s">
        <v>56</v>
      </c>
      <c r="C272" s="15"/>
      <c r="D272" s="250"/>
      <c r="E272" s="53"/>
      <c r="F272" s="20"/>
    </row>
    <row r="273" spans="1:7" s="5" customFormat="1" ht="15" x14ac:dyDescent="0.25">
      <c r="A273" s="14"/>
      <c r="B273" s="16"/>
      <c r="C273" s="15"/>
      <c r="D273" s="250"/>
      <c r="E273" s="53"/>
      <c r="F273" s="20"/>
    </row>
    <row r="274" spans="1:7" s="5" customFormat="1" ht="15" x14ac:dyDescent="0.25">
      <c r="A274" s="14"/>
      <c r="B274" s="16" t="s">
        <v>57</v>
      </c>
      <c r="C274" s="15"/>
      <c r="D274" s="250"/>
      <c r="E274" s="53"/>
      <c r="F274" s="20"/>
    </row>
    <row r="275" spans="1:7" s="5" customFormat="1" ht="15" x14ac:dyDescent="0.25">
      <c r="A275" s="14"/>
      <c r="B275" s="16"/>
      <c r="C275" s="15"/>
      <c r="D275" s="250"/>
      <c r="E275" s="53"/>
      <c r="F275" s="20"/>
    </row>
    <row r="276" spans="1:7" s="5" customFormat="1" ht="30" x14ac:dyDescent="0.25">
      <c r="A276" s="21"/>
      <c r="B276" s="22" t="s">
        <v>8</v>
      </c>
      <c r="C276" s="48"/>
      <c r="D276" s="261"/>
      <c r="E276" s="38"/>
      <c r="F276" s="55">
        <f>D276*E276</f>
        <v>0</v>
      </c>
    </row>
    <row r="277" spans="1:7" s="5" customFormat="1" ht="16.5" customHeight="1" x14ac:dyDescent="0.25">
      <c r="A277" s="17"/>
      <c r="B277" s="18"/>
      <c r="C277" s="50"/>
      <c r="D277" s="55"/>
      <c r="E277" s="49"/>
      <c r="F277" s="55">
        <f>D277*E277</f>
        <v>0</v>
      </c>
    </row>
    <row r="278" spans="1:7" s="5" customFormat="1" ht="21" customHeight="1" x14ac:dyDescent="0.25">
      <c r="A278" s="17">
        <v>5.01</v>
      </c>
      <c r="B278" s="18" t="s">
        <v>9</v>
      </c>
      <c r="C278" s="50" t="s">
        <v>33</v>
      </c>
      <c r="D278" s="55">
        <f>D151+D153</f>
        <v>249.60000000000002</v>
      </c>
      <c r="E278" s="49"/>
      <c r="F278" s="55">
        <f>D278*E278</f>
        <v>0</v>
      </c>
    </row>
    <row r="279" spans="1:7" s="5" customFormat="1" ht="15" x14ac:dyDescent="0.25">
      <c r="A279" s="17"/>
      <c r="B279" s="18"/>
      <c r="C279" s="50"/>
      <c r="D279" s="55"/>
      <c r="E279" s="49"/>
      <c r="F279" s="55">
        <f t="shared" ref="F279:F305" si="13">D279*E279</f>
        <v>0</v>
      </c>
    </row>
    <row r="280" spans="1:7" s="5" customFormat="1" ht="15" x14ac:dyDescent="0.25">
      <c r="A280" s="17"/>
      <c r="B280" s="22" t="s">
        <v>10</v>
      </c>
      <c r="C280" s="48"/>
      <c r="D280" s="261"/>
      <c r="E280" s="49"/>
      <c r="F280" s="55">
        <f t="shared" si="13"/>
        <v>0</v>
      </c>
    </row>
    <row r="281" spans="1:7" s="5" customFormat="1" ht="15" x14ac:dyDescent="0.25">
      <c r="A281" s="17"/>
      <c r="B281" s="18"/>
      <c r="C281" s="50"/>
      <c r="D281" s="55"/>
      <c r="E281" s="49"/>
      <c r="F281" s="55">
        <f t="shared" si="13"/>
        <v>0</v>
      </c>
    </row>
    <row r="282" spans="1:7" s="5" customFormat="1" ht="30" x14ac:dyDescent="0.25">
      <c r="A282" s="17">
        <v>5.0199999999999996</v>
      </c>
      <c r="B282" s="18" t="s">
        <v>58</v>
      </c>
      <c r="C282" s="50" t="s">
        <v>33</v>
      </c>
      <c r="D282" s="55">
        <f>D278</f>
        <v>249.60000000000002</v>
      </c>
      <c r="E282" s="49"/>
      <c r="F282" s="55">
        <f t="shared" si="13"/>
        <v>0</v>
      </c>
    </row>
    <row r="283" spans="1:7" s="5" customFormat="1" ht="15" x14ac:dyDescent="0.25">
      <c r="A283" s="17"/>
      <c r="B283" s="18"/>
      <c r="C283" s="19"/>
      <c r="D283" s="251"/>
      <c r="E283" s="20"/>
      <c r="F283" s="55">
        <f t="shared" si="13"/>
        <v>0</v>
      </c>
    </row>
    <row r="284" spans="1:7" s="62" customFormat="1" ht="15" x14ac:dyDescent="0.25">
      <c r="A284" s="19">
        <v>5.03</v>
      </c>
      <c r="B284" s="61" t="s">
        <v>122</v>
      </c>
      <c r="C284" s="19" t="s">
        <v>79</v>
      </c>
      <c r="D284" s="251">
        <v>25</v>
      </c>
      <c r="E284" s="20"/>
      <c r="F284" s="55">
        <f t="shared" si="13"/>
        <v>0</v>
      </c>
      <c r="G284" s="5"/>
    </row>
    <row r="285" spans="1:7" s="5" customFormat="1" ht="15" x14ac:dyDescent="0.25">
      <c r="A285" s="17"/>
      <c r="B285" s="18"/>
      <c r="C285" s="19"/>
      <c r="D285" s="251"/>
      <c r="E285" s="20"/>
      <c r="F285" s="55">
        <f t="shared" si="13"/>
        <v>0</v>
      </c>
    </row>
    <row r="286" spans="1:7" s="5" customFormat="1" ht="15" x14ac:dyDescent="0.25">
      <c r="A286" s="17"/>
      <c r="B286" s="18"/>
      <c r="C286" s="19"/>
      <c r="D286" s="251"/>
      <c r="E286" s="20"/>
      <c r="F286" s="55">
        <f t="shared" si="13"/>
        <v>0</v>
      </c>
    </row>
    <row r="287" spans="1:7" s="5" customFormat="1" ht="15" x14ac:dyDescent="0.25">
      <c r="A287" s="17"/>
      <c r="B287" s="18"/>
      <c r="C287" s="19"/>
      <c r="D287" s="251"/>
      <c r="E287" s="20"/>
      <c r="F287" s="55">
        <f t="shared" si="13"/>
        <v>0</v>
      </c>
    </row>
    <row r="288" spans="1:7" s="5" customFormat="1" ht="15" x14ac:dyDescent="0.25">
      <c r="A288" s="17"/>
      <c r="B288" s="18"/>
      <c r="C288" s="19"/>
      <c r="D288" s="251"/>
      <c r="E288" s="20"/>
      <c r="F288" s="55">
        <f t="shared" si="13"/>
        <v>0</v>
      </c>
    </row>
    <row r="289" spans="1:6" s="5" customFormat="1" ht="15" x14ac:dyDescent="0.25">
      <c r="A289" s="17"/>
      <c r="B289" s="18"/>
      <c r="C289" s="19"/>
      <c r="D289" s="251"/>
      <c r="E289" s="20"/>
      <c r="F289" s="55">
        <f t="shared" si="13"/>
        <v>0</v>
      </c>
    </row>
    <row r="290" spans="1:6" s="5" customFormat="1" ht="15" x14ac:dyDescent="0.25">
      <c r="A290" s="17"/>
      <c r="B290" s="18"/>
      <c r="C290" s="19"/>
      <c r="D290" s="251"/>
      <c r="E290" s="20"/>
      <c r="F290" s="55">
        <f t="shared" si="13"/>
        <v>0</v>
      </c>
    </row>
    <row r="291" spans="1:6" s="5" customFormat="1" ht="15" x14ac:dyDescent="0.25">
      <c r="A291" s="17"/>
      <c r="B291" s="18"/>
      <c r="C291" s="19"/>
      <c r="D291" s="251"/>
      <c r="E291" s="20"/>
      <c r="F291" s="55">
        <f t="shared" si="13"/>
        <v>0</v>
      </c>
    </row>
    <row r="292" spans="1:6" s="5" customFormat="1" ht="15" x14ac:dyDescent="0.25">
      <c r="A292" s="17"/>
      <c r="B292" s="18"/>
      <c r="C292" s="19"/>
      <c r="D292" s="251"/>
      <c r="E292" s="20"/>
      <c r="F292" s="55">
        <f t="shared" si="13"/>
        <v>0</v>
      </c>
    </row>
    <row r="293" spans="1:6" s="5" customFormat="1" ht="15" x14ac:dyDescent="0.25">
      <c r="A293" s="17"/>
      <c r="B293" s="18"/>
      <c r="C293" s="19"/>
      <c r="D293" s="251"/>
      <c r="E293" s="20"/>
      <c r="F293" s="55">
        <f t="shared" si="13"/>
        <v>0</v>
      </c>
    </row>
    <row r="294" spans="1:6" s="5" customFormat="1" ht="15" x14ac:dyDescent="0.25">
      <c r="A294" s="17"/>
      <c r="B294" s="18"/>
      <c r="C294" s="19"/>
      <c r="D294" s="251"/>
      <c r="E294" s="20"/>
      <c r="F294" s="55">
        <f t="shared" si="13"/>
        <v>0</v>
      </c>
    </row>
    <row r="295" spans="1:6" s="5" customFormat="1" ht="15" x14ac:dyDescent="0.25">
      <c r="A295" s="17"/>
      <c r="B295" s="18"/>
      <c r="C295" s="19"/>
      <c r="D295" s="251"/>
      <c r="E295" s="20"/>
      <c r="F295" s="55">
        <f t="shared" si="13"/>
        <v>0</v>
      </c>
    </row>
    <row r="296" spans="1:6" s="5" customFormat="1" ht="15" x14ac:dyDescent="0.25">
      <c r="A296" s="17"/>
      <c r="B296" s="18"/>
      <c r="C296" s="19"/>
      <c r="D296" s="251"/>
      <c r="E296" s="20"/>
      <c r="F296" s="55">
        <f t="shared" si="13"/>
        <v>0</v>
      </c>
    </row>
    <row r="297" spans="1:6" s="5" customFormat="1" ht="15" x14ac:dyDescent="0.25">
      <c r="A297" s="17"/>
      <c r="B297" s="18"/>
      <c r="C297" s="19"/>
      <c r="D297" s="251"/>
      <c r="E297" s="20"/>
      <c r="F297" s="55">
        <f t="shared" si="13"/>
        <v>0</v>
      </c>
    </row>
    <row r="298" spans="1:6" s="5" customFormat="1" thickTop="1" x14ac:dyDescent="0.25">
      <c r="A298" s="17"/>
      <c r="B298" s="18"/>
      <c r="C298" s="19"/>
      <c r="D298" s="251"/>
      <c r="E298" s="20"/>
      <c r="F298" s="55">
        <f t="shared" si="13"/>
        <v>0</v>
      </c>
    </row>
    <row r="299" spans="1:6" s="5" customFormat="1" ht="15" x14ac:dyDescent="0.25">
      <c r="A299" s="17"/>
      <c r="B299" s="18"/>
      <c r="C299" s="19"/>
      <c r="D299" s="251"/>
      <c r="E299" s="20"/>
      <c r="F299" s="55">
        <f t="shared" si="13"/>
        <v>0</v>
      </c>
    </row>
    <row r="300" spans="1:6" s="5" customFormat="1" ht="15" x14ac:dyDescent="0.25">
      <c r="A300" s="17"/>
      <c r="B300" s="18"/>
      <c r="C300" s="19"/>
      <c r="D300" s="251"/>
      <c r="E300" s="20"/>
      <c r="F300" s="55">
        <f t="shared" si="13"/>
        <v>0</v>
      </c>
    </row>
    <row r="301" spans="1:6" s="5" customFormat="1" ht="15" x14ac:dyDescent="0.25">
      <c r="A301" s="17"/>
      <c r="B301" s="18"/>
      <c r="C301" s="19"/>
      <c r="D301" s="251"/>
      <c r="E301" s="20"/>
      <c r="F301" s="55">
        <f t="shared" si="13"/>
        <v>0</v>
      </c>
    </row>
    <row r="302" spans="1:6" s="5" customFormat="1" ht="15" x14ac:dyDescent="0.25">
      <c r="A302" s="17"/>
      <c r="B302" s="18"/>
      <c r="C302" s="19"/>
      <c r="D302" s="251"/>
      <c r="E302" s="20"/>
      <c r="F302" s="55">
        <f t="shared" si="13"/>
        <v>0</v>
      </c>
    </row>
    <row r="303" spans="1:6" s="5" customFormat="1" ht="15" x14ac:dyDescent="0.25">
      <c r="A303" s="17"/>
      <c r="B303" s="18"/>
      <c r="C303" s="19"/>
      <c r="D303" s="251"/>
      <c r="E303" s="20"/>
      <c r="F303" s="55">
        <f t="shared" si="13"/>
        <v>0</v>
      </c>
    </row>
    <row r="304" spans="1:6" s="5" customFormat="1" ht="15" x14ac:dyDescent="0.25">
      <c r="A304" s="17"/>
      <c r="B304" s="18"/>
      <c r="C304" s="19"/>
      <c r="D304" s="251"/>
      <c r="E304" s="20"/>
      <c r="F304" s="55">
        <f t="shared" si="13"/>
        <v>0</v>
      </c>
    </row>
    <row r="305" spans="1:6" s="5" customFormat="1" thickBot="1" x14ac:dyDescent="0.3">
      <c r="A305" s="17"/>
      <c r="B305" s="18"/>
      <c r="C305" s="19"/>
      <c r="D305" s="251"/>
      <c r="E305" s="20"/>
      <c r="F305" s="55">
        <f t="shared" si="13"/>
        <v>0</v>
      </c>
    </row>
    <row r="306" spans="1:6" s="5" customFormat="1" ht="15.75" customHeight="1" thickTop="1" x14ac:dyDescent="0.25">
      <c r="A306" s="58"/>
      <c r="B306" s="394" t="s">
        <v>59</v>
      </c>
      <c r="C306" s="395"/>
      <c r="D306" s="395"/>
      <c r="E306" s="396"/>
      <c r="F306" s="29">
        <f>SUM(F276:F305)</f>
        <v>0</v>
      </c>
    </row>
    <row r="307" spans="1:6" s="5" customFormat="1" ht="15" x14ac:dyDescent="0.25">
      <c r="A307" s="397" t="s">
        <v>34</v>
      </c>
      <c r="B307" s="398" t="s">
        <v>35</v>
      </c>
      <c r="C307" s="399" t="s">
        <v>36</v>
      </c>
      <c r="D307" s="400" t="s">
        <v>37</v>
      </c>
      <c r="E307" s="384" t="s">
        <v>38</v>
      </c>
      <c r="F307" s="384" t="s">
        <v>39</v>
      </c>
    </row>
    <row r="308" spans="1:6" s="5" customFormat="1" ht="15.75" customHeight="1" x14ac:dyDescent="0.25">
      <c r="A308" s="387"/>
      <c r="B308" s="389"/>
      <c r="C308" s="391"/>
      <c r="D308" s="393"/>
      <c r="E308" s="385"/>
      <c r="F308" s="385"/>
    </row>
    <row r="309" spans="1:6" s="5" customFormat="1" ht="15" x14ac:dyDescent="0.25">
      <c r="A309" s="31"/>
      <c r="B309" s="59"/>
      <c r="C309" s="33"/>
      <c r="D309" s="263"/>
      <c r="E309" s="34"/>
      <c r="F309" s="34"/>
    </row>
    <row r="310" spans="1:6" s="5" customFormat="1" ht="15" x14ac:dyDescent="0.25">
      <c r="A310" s="17"/>
      <c r="B310" s="16" t="s">
        <v>60</v>
      </c>
      <c r="C310" s="15"/>
      <c r="D310" s="251"/>
      <c r="E310" s="53"/>
      <c r="F310" s="20"/>
    </row>
    <row r="311" spans="1:6" s="5" customFormat="1" ht="15" x14ac:dyDescent="0.25">
      <c r="A311" s="17"/>
      <c r="B311" s="16"/>
      <c r="C311" s="15"/>
      <c r="D311" s="251"/>
      <c r="E311" s="53"/>
      <c r="F311" s="20"/>
    </row>
    <row r="312" spans="1:6" s="5" customFormat="1" ht="15" x14ac:dyDescent="0.25">
      <c r="A312" s="14"/>
      <c r="B312" s="16" t="s">
        <v>61</v>
      </c>
      <c r="C312" s="15"/>
      <c r="D312" s="250"/>
      <c r="E312" s="53"/>
      <c r="F312" s="20"/>
    </row>
    <row r="313" spans="1:6" s="5" customFormat="1" ht="15" x14ac:dyDescent="0.25">
      <c r="A313" s="14"/>
      <c r="B313" s="16"/>
      <c r="C313" s="15"/>
      <c r="D313" s="250"/>
      <c r="E313" s="53"/>
      <c r="F313" s="20"/>
    </row>
    <row r="314" spans="1:6" s="5" customFormat="1" ht="15" x14ac:dyDescent="0.25">
      <c r="A314" s="21"/>
      <c r="B314" s="22" t="s">
        <v>62</v>
      </c>
      <c r="C314" s="23"/>
      <c r="D314" s="252"/>
      <c r="E314" s="20"/>
      <c r="F314" s="20"/>
    </row>
    <row r="315" spans="1:6" s="5" customFormat="1" ht="15" x14ac:dyDescent="0.25">
      <c r="A315" s="21"/>
      <c r="B315" s="22"/>
      <c r="C315" s="23"/>
      <c r="D315" s="252"/>
      <c r="E315" s="20"/>
      <c r="F315" s="20"/>
    </row>
    <row r="316" spans="1:6" s="5" customFormat="1" ht="30" x14ac:dyDescent="0.25">
      <c r="A316" s="21"/>
      <c r="B316" s="22" t="s">
        <v>63</v>
      </c>
      <c r="C316" s="23"/>
      <c r="D316" s="252"/>
      <c r="E316" s="24"/>
      <c r="F316" s="20"/>
    </row>
    <row r="317" spans="1:6" s="5" customFormat="1" ht="15" x14ac:dyDescent="0.25">
      <c r="A317" s="17"/>
      <c r="B317" s="18"/>
      <c r="C317" s="19"/>
      <c r="D317" s="251"/>
      <c r="E317" s="20"/>
      <c r="F317" s="20"/>
    </row>
    <row r="318" spans="1:6" s="5" customFormat="1" ht="15" x14ac:dyDescent="0.25">
      <c r="A318" s="17">
        <v>6.01</v>
      </c>
      <c r="B318" s="18" t="s">
        <v>64</v>
      </c>
      <c r="C318" s="19" t="s">
        <v>33</v>
      </c>
      <c r="D318" s="251">
        <v>66</v>
      </c>
      <c r="E318" s="20"/>
      <c r="F318" s="20">
        <f>D318*E318</f>
        <v>0</v>
      </c>
    </row>
    <row r="319" spans="1:6" s="5" customFormat="1" ht="15" x14ac:dyDescent="0.25">
      <c r="A319" s="17"/>
      <c r="B319" s="18"/>
      <c r="C319" s="19"/>
      <c r="D319" s="251"/>
      <c r="E319" s="20"/>
      <c r="F319" s="20">
        <f t="shared" ref="F319:F348" si="14">D319*E319</f>
        <v>0</v>
      </c>
    </row>
    <row r="320" spans="1:6" s="5" customFormat="1" ht="15" x14ac:dyDescent="0.25">
      <c r="A320" s="21"/>
      <c r="B320" s="22"/>
      <c r="C320" s="23"/>
      <c r="D320" s="252"/>
      <c r="E320" s="20"/>
      <c r="F320" s="20">
        <f t="shared" si="14"/>
        <v>0</v>
      </c>
    </row>
    <row r="321" spans="1:6" s="5" customFormat="1" ht="15" x14ac:dyDescent="0.25">
      <c r="A321" s="21"/>
      <c r="B321" s="22" t="s">
        <v>65</v>
      </c>
      <c r="C321" s="48"/>
      <c r="D321" s="278"/>
      <c r="E321" s="63"/>
      <c r="F321" s="20">
        <f t="shared" si="14"/>
        <v>0</v>
      </c>
    </row>
    <row r="322" spans="1:6" s="5" customFormat="1" ht="15" x14ac:dyDescent="0.25">
      <c r="A322" s="17"/>
      <c r="B322" s="18"/>
      <c r="C322" s="50"/>
      <c r="D322" s="279"/>
      <c r="E322" s="63"/>
      <c r="F322" s="20">
        <f t="shared" si="14"/>
        <v>0</v>
      </c>
    </row>
    <row r="323" spans="1:6" s="5" customFormat="1" ht="15" x14ac:dyDescent="0.25">
      <c r="A323" s="17">
        <v>6.02</v>
      </c>
      <c r="B323" s="8" t="s">
        <v>66</v>
      </c>
      <c r="C323" s="6" t="s">
        <v>33</v>
      </c>
      <c r="D323" s="279">
        <v>248</v>
      </c>
      <c r="E323" s="63"/>
      <c r="F323" s="20">
        <f t="shared" si="14"/>
        <v>0</v>
      </c>
    </row>
    <row r="324" spans="1:6" s="5" customFormat="1" ht="15" x14ac:dyDescent="0.25">
      <c r="A324" s="17"/>
      <c r="B324" s="8"/>
      <c r="C324" s="50"/>
      <c r="D324" s="279"/>
      <c r="E324" s="63"/>
      <c r="F324" s="20">
        <f t="shared" si="14"/>
        <v>0</v>
      </c>
    </row>
    <row r="325" spans="1:6" s="5" customFormat="1" ht="15" x14ac:dyDescent="0.25">
      <c r="A325" s="21"/>
      <c r="B325" s="22" t="s">
        <v>6</v>
      </c>
      <c r="C325" s="48"/>
      <c r="D325" s="278"/>
      <c r="E325" s="63"/>
      <c r="F325" s="20">
        <f t="shared" si="14"/>
        <v>0</v>
      </c>
    </row>
    <row r="326" spans="1:6" s="5" customFormat="1" ht="15" x14ac:dyDescent="0.25">
      <c r="A326" s="21"/>
      <c r="B326" s="22"/>
      <c r="C326" s="48"/>
      <c r="D326" s="278"/>
      <c r="E326" s="63"/>
      <c r="F326" s="20">
        <f t="shared" si="14"/>
        <v>0</v>
      </c>
    </row>
    <row r="327" spans="1:6" s="62" customFormat="1" ht="30" x14ac:dyDescent="0.25">
      <c r="A327" s="19">
        <v>6.03</v>
      </c>
      <c r="B327" s="61" t="s">
        <v>67</v>
      </c>
      <c r="C327" s="64" t="s">
        <v>33</v>
      </c>
      <c r="D327" s="251">
        <f>D323</f>
        <v>248</v>
      </c>
      <c r="E327" s="56"/>
      <c r="F327" s="20">
        <f t="shared" si="14"/>
        <v>0</v>
      </c>
    </row>
    <row r="328" spans="1:6" s="5" customFormat="1" ht="15" x14ac:dyDescent="0.25">
      <c r="A328" s="17"/>
      <c r="B328" s="18"/>
      <c r="C328" s="50"/>
      <c r="D328" s="55"/>
      <c r="E328" s="49"/>
      <c r="F328" s="20">
        <f t="shared" si="14"/>
        <v>0</v>
      </c>
    </row>
    <row r="329" spans="1:6" s="5" customFormat="1" ht="15" x14ac:dyDescent="0.25">
      <c r="A329" s="17"/>
      <c r="B329" s="18" t="s">
        <v>123</v>
      </c>
      <c r="C329" s="19" t="s">
        <v>79</v>
      </c>
      <c r="D329" s="251">
        <v>86</v>
      </c>
      <c r="E329" s="20"/>
      <c r="F329" s="20">
        <f t="shared" si="14"/>
        <v>0</v>
      </c>
    </row>
    <row r="330" spans="1:6" s="5" customFormat="1" ht="15" x14ac:dyDescent="0.25">
      <c r="A330" s="17"/>
      <c r="B330" s="18"/>
      <c r="C330" s="19"/>
      <c r="D330" s="251"/>
      <c r="E330" s="20"/>
      <c r="F330" s="20">
        <f t="shared" si="14"/>
        <v>0</v>
      </c>
    </row>
    <row r="331" spans="1:6" s="5" customFormat="1" ht="15" x14ac:dyDescent="0.25">
      <c r="A331" s="17"/>
      <c r="B331" s="18"/>
      <c r="C331" s="19"/>
      <c r="D331" s="251"/>
      <c r="E331" s="20"/>
      <c r="F331" s="20">
        <f t="shared" si="14"/>
        <v>0</v>
      </c>
    </row>
    <row r="332" spans="1:6" s="5" customFormat="1" ht="15" x14ac:dyDescent="0.25">
      <c r="A332" s="17"/>
      <c r="B332" s="18"/>
      <c r="C332" s="19"/>
      <c r="D332" s="251"/>
      <c r="E332" s="20"/>
      <c r="F332" s="20">
        <f t="shared" si="14"/>
        <v>0</v>
      </c>
    </row>
    <row r="333" spans="1:6" s="5" customFormat="1" ht="15" x14ac:dyDescent="0.25">
      <c r="A333" s="17"/>
      <c r="B333" s="18"/>
      <c r="C333" s="19"/>
      <c r="D333" s="251"/>
      <c r="E333" s="20"/>
      <c r="F333" s="20">
        <f t="shared" si="14"/>
        <v>0</v>
      </c>
    </row>
    <row r="334" spans="1:6" s="5" customFormat="1" ht="15" x14ac:dyDescent="0.25">
      <c r="A334" s="17"/>
      <c r="B334" s="18"/>
      <c r="C334" s="19"/>
      <c r="D334" s="251"/>
      <c r="E334" s="20"/>
      <c r="F334" s="20">
        <f t="shared" si="14"/>
        <v>0</v>
      </c>
    </row>
    <row r="335" spans="1:6" s="5" customFormat="1" ht="15" x14ac:dyDescent="0.25">
      <c r="A335" s="17"/>
      <c r="B335" s="18"/>
      <c r="C335" s="19"/>
      <c r="D335" s="251"/>
      <c r="E335" s="20"/>
      <c r="F335" s="20">
        <f t="shared" si="14"/>
        <v>0</v>
      </c>
    </row>
    <row r="336" spans="1:6" s="5" customFormat="1" ht="15" x14ac:dyDescent="0.25">
      <c r="A336" s="17"/>
      <c r="B336" s="18"/>
      <c r="C336" s="19"/>
      <c r="D336" s="251"/>
      <c r="E336" s="20"/>
      <c r="F336" s="20">
        <f t="shared" si="14"/>
        <v>0</v>
      </c>
    </row>
    <row r="337" spans="1:6" s="5" customFormat="1" ht="15" x14ac:dyDescent="0.25">
      <c r="A337" s="17"/>
      <c r="B337" s="18"/>
      <c r="C337" s="19"/>
      <c r="D337" s="251"/>
      <c r="E337" s="20"/>
      <c r="F337" s="20">
        <f t="shared" si="14"/>
        <v>0</v>
      </c>
    </row>
    <row r="338" spans="1:6" s="5" customFormat="1" ht="15" x14ac:dyDescent="0.25">
      <c r="A338" s="17"/>
      <c r="B338" s="18"/>
      <c r="C338" s="19"/>
      <c r="D338" s="251"/>
      <c r="E338" s="20"/>
      <c r="F338" s="20">
        <f t="shared" si="14"/>
        <v>0</v>
      </c>
    </row>
    <row r="339" spans="1:6" s="5" customFormat="1" ht="15" x14ac:dyDescent="0.25">
      <c r="A339" s="17"/>
      <c r="B339" s="18"/>
      <c r="C339" s="19"/>
      <c r="D339" s="251"/>
      <c r="E339" s="20"/>
      <c r="F339" s="20">
        <f t="shared" si="14"/>
        <v>0</v>
      </c>
    </row>
    <row r="340" spans="1:6" s="5" customFormat="1" ht="15" x14ac:dyDescent="0.25">
      <c r="A340" s="17"/>
      <c r="B340" s="18"/>
      <c r="C340" s="19"/>
      <c r="D340" s="251"/>
      <c r="E340" s="20"/>
      <c r="F340" s="20">
        <f t="shared" si="14"/>
        <v>0</v>
      </c>
    </row>
    <row r="341" spans="1:6" s="5" customFormat="1" ht="15" x14ac:dyDescent="0.25">
      <c r="A341" s="17"/>
      <c r="B341" s="18"/>
      <c r="C341" s="19"/>
      <c r="D341" s="251"/>
      <c r="E341" s="20"/>
      <c r="F341" s="20">
        <f t="shared" si="14"/>
        <v>0</v>
      </c>
    </row>
    <row r="342" spans="1:6" s="5" customFormat="1" ht="15" x14ac:dyDescent="0.25">
      <c r="A342" s="17"/>
      <c r="B342" s="18"/>
      <c r="C342" s="19"/>
      <c r="D342" s="251"/>
      <c r="E342" s="20"/>
      <c r="F342" s="20">
        <f t="shared" si="14"/>
        <v>0</v>
      </c>
    </row>
    <row r="343" spans="1:6" s="5" customFormat="1" ht="15" x14ac:dyDescent="0.25">
      <c r="A343" s="17"/>
      <c r="B343" s="18"/>
      <c r="C343" s="19"/>
      <c r="D343" s="251"/>
      <c r="E343" s="20"/>
      <c r="F343" s="20">
        <f t="shared" si="14"/>
        <v>0</v>
      </c>
    </row>
    <row r="344" spans="1:6" s="5" customFormat="1" ht="15" x14ac:dyDescent="0.25">
      <c r="A344" s="17"/>
      <c r="B344" s="18"/>
      <c r="C344" s="19"/>
      <c r="D344" s="251"/>
      <c r="E344" s="20"/>
      <c r="F344" s="20">
        <f t="shared" si="14"/>
        <v>0</v>
      </c>
    </row>
    <row r="345" spans="1:6" s="5" customFormat="1" ht="15" x14ac:dyDescent="0.25">
      <c r="A345" s="17"/>
      <c r="B345" s="18"/>
      <c r="C345" s="19"/>
      <c r="D345" s="251"/>
      <c r="E345" s="20"/>
      <c r="F345" s="20">
        <f t="shared" si="14"/>
        <v>0</v>
      </c>
    </row>
    <row r="346" spans="1:6" s="5" customFormat="1" ht="15" x14ac:dyDescent="0.25">
      <c r="A346" s="17"/>
      <c r="B346" s="18"/>
      <c r="C346" s="19"/>
      <c r="D346" s="251"/>
      <c r="E346" s="20"/>
      <c r="F346" s="20">
        <f t="shared" si="14"/>
        <v>0</v>
      </c>
    </row>
    <row r="347" spans="1:6" s="5" customFormat="1" ht="15" x14ac:dyDescent="0.25">
      <c r="A347" s="17"/>
      <c r="B347" s="18"/>
      <c r="C347" s="19"/>
      <c r="D347" s="251"/>
      <c r="E347" s="20"/>
      <c r="F347" s="20">
        <f t="shared" si="14"/>
        <v>0</v>
      </c>
    </row>
    <row r="348" spans="1:6" s="7" customFormat="1" thickBot="1" x14ac:dyDescent="0.3">
      <c r="A348" s="17"/>
      <c r="B348" s="18"/>
      <c r="C348" s="19"/>
      <c r="D348" s="251"/>
      <c r="E348" s="20"/>
      <c r="F348" s="20">
        <f t="shared" si="14"/>
        <v>0</v>
      </c>
    </row>
    <row r="349" spans="1:6" s="5" customFormat="1" ht="16.5" thickTop="1" thickBot="1" x14ac:dyDescent="0.3">
      <c r="A349" s="9"/>
      <c r="B349" s="65" t="s">
        <v>68</v>
      </c>
      <c r="C349" s="11"/>
      <c r="D349" s="258"/>
      <c r="E349" s="57"/>
      <c r="F349" s="66">
        <f>SUM(F318:F348)</f>
        <v>0</v>
      </c>
    </row>
    <row r="350" spans="1:6" s="71" customFormat="1" ht="30.75" thickTop="1" x14ac:dyDescent="0.25">
      <c r="A350" s="203" t="s">
        <v>0</v>
      </c>
      <c r="B350" s="204" t="s">
        <v>1</v>
      </c>
      <c r="C350" s="204" t="s">
        <v>2</v>
      </c>
      <c r="D350" s="282" t="s">
        <v>3</v>
      </c>
      <c r="E350" s="205" t="s">
        <v>124</v>
      </c>
      <c r="F350" s="206" t="s">
        <v>125</v>
      </c>
    </row>
    <row r="351" spans="1:6" s="71" customFormat="1" ht="15" x14ac:dyDescent="0.25">
      <c r="A351" s="207"/>
      <c r="B351" s="208" t="s">
        <v>141</v>
      </c>
      <c r="C351" s="209"/>
      <c r="D351" s="179"/>
      <c r="E351" s="177"/>
      <c r="F351" s="178"/>
    </row>
    <row r="352" spans="1:6" s="71" customFormat="1" ht="15" x14ac:dyDescent="0.25">
      <c r="A352" s="207"/>
      <c r="B352" s="208" t="s">
        <v>69</v>
      </c>
      <c r="C352" s="209"/>
      <c r="D352" s="283"/>
      <c r="E352" s="210"/>
      <c r="F352" s="211"/>
    </row>
    <row r="353" spans="1:58" s="71" customFormat="1" ht="15" x14ac:dyDescent="0.25">
      <c r="A353" s="207"/>
      <c r="B353" s="209"/>
      <c r="C353" s="209"/>
      <c r="D353" s="283"/>
      <c r="E353" s="210"/>
      <c r="F353" s="211"/>
    </row>
    <row r="354" spans="1:58" s="71" customFormat="1" ht="15" x14ac:dyDescent="0.25">
      <c r="A354" s="198"/>
      <c r="B354" s="212"/>
      <c r="C354" s="213"/>
      <c r="D354" s="283"/>
      <c r="E354" s="210"/>
      <c r="F354" s="211"/>
    </row>
    <row r="355" spans="1:58" s="71" customFormat="1" ht="15" x14ac:dyDescent="0.25">
      <c r="A355" s="198"/>
      <c r="B355" s="212" t="s">
        <v>135</v>
      </c>
      <c r="C355" s="214"/>
      <c r="D355" s="284"/>
      <c r="E355" s="201"/>
      <c r="F355" s="202"/>
    </row>
    <row r="356" spans="1:58" s="71" customFormat="1" ht="15" x14ac:dyDescent="0.25">
      <c r="A356" s="198"/>
      <c r="B356" s="212"/>
      <c r="C356" s="214"/>
      <c r="D356" s="285"/>
      <c r="E356" s="201"/>
      <c r="F356" s="202"/>
    </row>
    <row r="357" spans="1:58" s="71" customFormat="1" ht="15" x14ac:dyDescent="0.25">
      <c r="A357" s="198">
        <v>7.01</v>
      </c>
      <c r="B357" s="199" t="s">
        <v>140</v>
      </c>
      <c r="C357" s="200" t="s">
        <v>126</v>
      </c>
      <c r="D357" s="286">
        <v>1</v>
      </c>
      <c r="E357" s="196"/>
      <c r="F357" s="216">
        <f>D357*E357</f>
        <v>0</v>
      </c>
    </row>
    <row r="358" spans="1:58" s="71" customFormat="1" ht="15" x14ac:dyDescent="0.25">
      <c r="A358" s="198"/>
      <c r="B358" s="215"/>
      <c r="C358" s="200"/>
      <c r="D358" s="287"/>
      <c r="E358" s="196"/>
      <c r="F358" s="217"/>
    </row>
    <row r="359" spans="1:58" s="71" customFormat="1" ht="15" x14ac:dyDescent="0.25">
      <c r="A359" s="198">
        <v>7.02</v>
      </c>
      <c r="B359" s="199" t="s">
        <v>127</v>
      </c>
      <c r="C359" s="200" t="s">
        <v>126</v>
      </c>
      <c r="D359" s="287">
        <v>1</v>
      </c>
      <c r="E359" s="196"/>
      <c r="F359" s="216">
        <f>D359*E359</f>
        <v>0</v>
      </c>
    </row>
    <row r="360" spans="1:58" s="71" customFormat="1" ht="15" x14ac:dyDescent="0.25">
      <c r="A360" s="198"/>
      <c r="B360" s="219"/>
      <c r="C360" s="214"/>
      <c r="D360" s="286"/>
      <c r="E360" s="196"/>
      <c r="F360" s="217"/>
    </row>
    <row r="361" spans="1:58" s="218" customFormat="1" ht="47.25" x14ac:dyDescent="0.25">
      <c r="A361" s="198">
        <v>7.03</v>
      </c>
      <c r="B361" s="199" t="s">
        <v>136</v>
      </c>
      <c r="C361" s="214" t="s">
        <v>7</v>
      </c>
      <c r="D361" s="287">
        <v>10</v>
      </c>
      <c r="E361" s="196"/>
      <c r="F361" s="216">
        <f>D361*E361</f>
        <v>0</v>
      </c>
      <c r="G361" s="71"/>
      <c r="H361" s="71"/>
      <c r="I361" s="71"/>
      <c r="J361" s="71"/>
      <c r="K361" s="71"/>
      <c r="L361" s="71"/>
    </row>
    <row r="362" spans="1:58" s="218" customFormat="1" ht="15" x14ac:dyDescent="0.25">
      <c r="A362" s="198"/>
      <c r="B362" s="231"/>
      <c r="C362" s="214"/>
      <c r="D362" s="287"/>
      <c r="E362" s="196"/>
      <c r="F362" s="216"/>
      <c r="G362" s="71"/>
      <c r="H362" s="71"/>
      <c r="I362" s="71"/>
      <c r="J362" s="71"/>
      <c r="K362" s="71"/>
      <c r="L362" s="71"/>
    </row>
    <row r="363" spans="1:58" s="71" customFormat="1" ht="15" x14ac:dyDescent="0.25">
      <c r="A363" s="198"/>
      <c r="B363" s="199"/>
      <c r="C363" s="214"/>
      <c r="D363" s="286"/>
      <c r="E363" s="130"/>
      <c r="F363" s="216"/>
    </row>
    <row r="364" spans="1:58" s="71" customFormat="1" ht="15" x14ac:dyDescent="0.25">
      <c r="A364" s="198">
        <v>7.04</v>
      </c>
      <c r="B364" s="220" t="s">
        <v>139</v>
      </c>
      <c r="C364" s="200" t="s">
        <v>5</v>
      </c>
      <c r="D364" s="287">
        <v>30</v>
      </c>
      <c r="E364" s="130"/>
      <c r="F364" s="216">
        <f>D364*E364</f>
        <v>0</v>
      </c>
    </row>
    <row r="365" spans="1:58" s="71" customFormat="1" ht="15" x14ac:dyDescent="0.25">
      <c r="A365" s="198"/>
      <c r="B365" s="215"/>
      <c r="C365" s="221"/>
      <c r="D365" s="179"/>
      <c r="E365" s="177"/>
      <c r="F365" s="178"/>
    </row>
    <row r="366" spans="1:58" s="218" customFormat="1" ht="15" x14ac:dyDescent="0.25">
      <c r="A366" s="198"/>
      <c r="B366" s="222" t="s">
        <v>128</v>
      </c>
      <c r="C366" s="213"/>
      <c r="D366" s="287"/>
      <c r="E366" s="130"/>
      <c r="F366" s="216"/>
      <c r="G366" s="71"/>
      <c r="H366" s="71"/>
      <c r="I366" s="71"/>
      <c r="J366" s="71"/>
      <c r="K366" s="71"/>
      <c r="L366" s="71"/>
      <c r="M366" s="71"/>
      <c r="N366" s="71"/>
      <c r="O366" s="71"/>
      <c r="P366" s="71"/>
      <c r="Q366" s="71"/>
      <c r="R366" s="71"/>
      <c r="S366" s="71"/>
      <c r="T366" s="71"/>
      <c r="U366" s="71"/>
      <c r="V366" s="71"/>
      <c r="W366" s="71"/>
      <c r="X366" s="71"/>
      <c r="Y366" s="71"/>
      <c r="Z366" s="71"/>
      <c r="AA366" s="71"/>
      <c r="AB366" s="71"/>
      <c r="AC366" s="71"/>
      <c r="AD366" s="71"/>
      <c r="AE366" s="71"/>
      <c r="AF366" s="71"/>
      <c r="AG366" s="71"/>
      <c r="AH366" s="71"/>
      <c r="AI366" s="71"/>
      <c r="AJ366" s="71"/>
      <c r="AK366" s="71"/>
      <c r="AL366" s="71"/>
      <c r="AM366" s="71"/>
      <c r="AN366" s="71"/>
      <c r="AO366" s="71"/>
      <c r="AP366" s="71"/>
      <c r="AQ366" s="71"/>
      <c r="AR366" s="71"/>
      <c r="AS366" s="71"/>
      <c r="AT366" s="71"/>
      <c r="AU366" s="71"/>
      <c r="AV366" s="71"/>
      <c r="AW366" s="71"/>
      <c r="AX366" s="71"/>
      <c r="AY366" s="71"/>
      <c r="AZ366" s="71"/>
      <c r="BA366" s="71"/>
      <c r="BB366" s="71"/>
      <c r="BC366" s="71"/>
      <c r="BD366" s="71"/>
      <c r="BE366" s="71"/>
      <c r="BF366" s="71"/>
    </row>
    <row r="367" spans="1:58" s="218" customFormat="1" ht="15" x14ac:dyDescent="0.25">
      <c r="A367" s="198">
        <v>7.05</v>
      </c>
      <c r="B367" s="199" t="s">
        <v>129</v>
      </c>
      <c r="C367" s="213" t="s">
        <v>126</v>
      </c>
      <c r="D367" s="287">
        <v>8</v>
      </c>
      <c r="E367" s="130"/>
      <c r="F367" s="216">
        <f>D367*E367</f>
        <v>0</v>
      </c>
      <c r="G367" s="71"/>
      <c r="H367" s="71"/>
      <c r="I367" s="71"/>
      <c r="J367" s="71"/>
      <c r="K367" s="71"/>
      <c r="L367" s="71"/>
      <c r="M367" s="71"/>
      <c r="N367" s="71"/>
      <c r="O367" s="71"/>
      <c r="P367" s="71"/>
      <c r="Q367" s="71"/>
      <c r="R367" s="71"/>
      <c r="S367" s="71"/>
      <c r="T367" s="71"/>
      <c r="U367" s="71"/>
      <c r="V367" s="71"/>
      <c r="W367" s="71"/>
      <c r="X367" s="71"/>
      <c r="Y367" s="71"/>
      <c r="Z367" s="71"/>
      <c r="AA367" s="71"/>
      <c r="AB367" s="71"/>
      <c r="AC367" s="71"/>
      <c r="AD367" s="71"/>
      <c r="AE367" s="71"/>
      <c r="AF367" s="71"/>
      <c r="AG367" s="71"/>
      <c r="AH367" s="71"/>
      <c r="AI367" s="71"/>
      <c r="AJ367" s="71"/>
      <c r="AK367" s="71"/>
      <c r="AL367" s="71"/>
      <c r="AM367" s="71"/>
      <c r="AN367" s="71"/>
      <c r="AO367" s="71"/>
      <c r="AP367" s="71"/>
      <c r="AQ367" s="71"/>
      <c r="AR367" s="71"/>
      <c r="AS367" s="71"/>
      <c r="AT367" s="71"/>
      <c r="AU367" s="71"/>
      <c r="AV367" s="71"/>
      <c r="AW367" s="71"/>
      <c r="AX367" s="71"/>
      <c r="AY367" s="71"/>
      <c r="AZ367" s="71"/>
      <c r="BA367" s="71"/>
      <c r="BB367" s="71"/>
      <c r="BC367" s="71"/>
      <c r="BD367" s="71"/>
      <c r="BE367" s="71"/>
      <c r="BF367" s="71"/>
    </row>
    <row r="368" spans="1:58" s="218" customFormat="1" ht="15" x14ac:dyDescent="0.25">
      <c r="A368" s="198"/>
      <c r="B368" s="199"/>
      <c r="C368" s="213"/>
      <c r="D368" s="287"/>
      <c r="E368" s="130"/>
      <c r="F368" s="216"/>
      <c r="G368" s="71"/>
      <c r="H368" s="71"/>
      <c r="I368" s="71"/>
      <c r="J368" s="71"/>
      <c r="K368" s="71"/>
      <c r="L368" s="71"/>
      <c r="M368" s="71"/>
      <c r="N368" s="71"/>
      <c r="O368" s="71"/>
      <c r="P368" s="71"/>
      <c r="Q368" s="71"/>
      <c r="R368" s="71"/>
      <c r="S368" s="71"/>
      <c r="T368" s="71"/>
      <c r="U368" s="71"/>
      <c r="V368" s="71"/>
      <c r="W368" s="71"/>
      <c r="X368" s="71"/>
      <c r="Y368" s="71"/>
      <c r="Z368" s="71"/>
      <c r="AA368" s="71"/>
      <c r="AB368" s="71"/>
      <c r="AC368" s="71"/>
      <c r="AD368" s="71"/>
      <c r="AE368" s="71"/>
      <c r="AF368" s="71"/>
      <c r="AG368" s="71"/>
      <c r="AH368" s="71"/>
      <c r="AI368" s="71"/>
      <c r="AJ368" s="71"/>
      <c r="AK368" s="71"/>
      <c r="AL368" s="71"/>
      <c r="AM368" s="71"/>
      <c r="AN368" s="71"/>
      <c r="AO368" s="71"/>
      <c r="AP368" s="71"/>
      <c r="AQ368" s="71"/>
      <c r="AR368" s="71"/>
      <c r="AS368" s="71"/>
      <c r="AT368" s="71"/>
      <c r="AU368" s="71"/>
      <c r="AV368" s="71"/>
      <c r="AW368" s="71"/>
      <c r="AX368" s="71"/>
      <c r="AY368" s="71"/>
      <c r="AZ368" s="71"/>
      <c r="BA368" s="71"/>
      <c r="BB368" s="71"/>
      <c r="BC368" s="71"/>
      <c r="BD368" s="71"/>
      <c r="BE368" s="71"/>
      <c r="BF368" s="71"/>
    </row>
    <row r="369" spans="1:58" s="71" customFormat="1" ht="15" x14ac:dyDescent="0.25">
      <c r="A369" s="198">
        <v>7.06</v>
      </c>
      <c r="B369" s="199" t="s">
        <v>137</v>
      </c>
      <c r="C369" s="213" t="s">
        <v>126</v>
      </c>
      <c r="D369" s="287">
        <v>8</v>
      </c>
      <c r="E369" s="196"/>
      <c r="F369" s="216">
        <f>D369*E369</f>
        <v>0</v>
      </c>
    </row>
    <row r="370" spans="1:58" s="71" customFormat="1" ht="15" x14ac:dyDescent="0.25">
      <c r="A370" s="198"/>
      <c r="B370" s="199"/>
      <c r="C370" s="213"/>
      <c r="D370" s="287"/>
      <c r="E370" s="196"/>
      <c r="F370" s="216"/>
    </row>
    <row r="371" spans="1:58" s="218" customFormat="1" ht="30" x14ac:dyDescent="0.25">
      <c r="A371" s="198">
        <v>7.07</v>
      </c>
      <c r="B371" s="199" t="s">
        <v>138</v>
      </c>
      <c r="C371" s="213" t="s">
        <v>126</v>
      </c>
      <c r="D371" s="286">
        <v>2</v>
      </c>
      <c r="E371" s="196"/>
      <c r="F371" s="216">
        <f>D371*E371</f>
        <v>0</v>
      </c>
      <c r="G371" s="71"/>
      <c r="H371" s="71"/>
      <c r="I371" s="71"/>
      <c r="J371" s="71"/>
      <c r="K371" s="71"/>
      <c r="L371" s="71"/>
      <c r="M371" s="71"/>
      <c r="N371" s="71"/>
      <c r="O371" s="71"/>
      <c r="P371" s="71"/>
      <c r="Q371" s="71"/>
      <c r="R371" s="71"/>
      <c r="S371" s="71"/>
      <c r="T371" s="71"/>
      <c r="U371" s="71"/>
      <c r="V371" s="71"/>
      <c r="W371" s="71"/>
      <c r="X371" s="71"/>
      <c r="Y371" s="71"/>
      <c r="Z371" s="71"/>
      <c r="AA371" s="71"/>
      <c r="AB371" s="71"/>
      <c r="AC371" s="71"/>
      <c r="AD371" s="71"/>
      <c r="AE371" s="71"/>
      <c r="AF371" s="71"/>
      <c r="AG371" s="71"/>
      <c r="AH371" s="71"/>
      <c r="AI371" s="71"/>
      <c r="AJ371" s="71"/>
      <c r="AK371" s="71"/>
      <c r="AL371" s="71"/>
      <c r="AM371" s="71"/>
      <c r="AN371" s="71"/>
      <c r="AO371" s="71"/>
      <c r="AP371" s="71"/>
      <c r="AQ371" s="71"/>
      <c r="AR371" s="71"/>
      <c r="AS371" s="71"/>
      <c r="AT371" s="71"/>
      <c r="AU371" s="71"/>
      <c r="AV371" s="71"/>
      <c r="AW371" s="71"/>
      <c r="AX371" s="71"/>
      <c r="AY371" s="71"/>
      <c r="AZ371" s="71"/>
      <c r="BA371" s="71"/>
      <c r="BB371" s="71"/>
      <c r="BC371" s="71"/>
      <c r="BD371" s="71"/>
      <c r="BE371" s="71"/>
      <c r="BF371" s="71"/>
    </row>
    <row r="372" spans="1:58" s="218" customFormat="1" ht="14.25" customHeight="1" x14ac:dyDescent="0.25">
      <c r="A372" s="198"/>
      <c r="B372" s="199"/>
      <c r="C372" s="213"/>
      <c r="D372" s="286"/>
      <c r="E372" s="196"/>
      <c r="F372" s="216"/>
      <c r="G372" s="71"/>
      <c r="H372" s="71"/>
      <c r="I372" s="71"/>
      <c r="J372" s="71"/>
      <c r="K372" s="71"/>
      <c r="L372" s="71"/>
      <c r="M372" s="71"/>
      <c r="N372" s="71"/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  <c r="AA372" s="71"/>
      <c r="AB372" s="71"/>
      <c r="AC372" s="71"/>
      <c r="AD372" s="71"/>
      <c r="AE372" s="71"/>
      <c r="AF372" s="71"/>
      <c r="AG372" s="71"/>
      <c r="AH372" s="71"/>
      <c r="AI372" s="71"/>
      <c r="AJ372" s="71"/>
      <c r="AK372" s="71"/>
      <c r="AL372" s="71"/>
      <c r="AM372" s="71"/>
      <c r="AN372" s="71"/>
      <c r="AO372" s="71"/>
      <c r="AP372" s="71"/>
      <c r="AQ372" s="71"/>
      <c r="AR372" s="71"/>
      <c r="AS372" s="71"/>
      <c r="AT372" s="71"/>
      <c r="AU372" s="71"/>
      <c r="AV372" s="71"/>
      <c r="AW372" s="71"/>
      <c r="AX372" s="71"/>
      <c r="AY372" s="71"/>
      <c r="AZ372" s="71"/>
      <c r="BA372" s="71"/>
      <c r="BB372" s="71"/>
      <c r="BC372" s="71"/>
      <c r="BD372" s="71"/>
      <c r="BE372" s="71"/>
      <c r="BF372" s="71"/>
    </row>
    <row r="373" spans="1:58" s="218" customFormat="1" ht="30" x14ac:dyDescent="0.25">
      <c r="A373" s="198">
        <v>7.08</v>
      </c>
      <c r="B373" s="199" t="s">
        <v>144</v>
      </c>
      <c r="C373" s="214" t="s">
        <v>7</v>
      </c>
      <c r="D373" s="286">
        <v>8</v>
      </c>
      <c r="E373" s="196"/>
      <c r="F373" s="217">
        <f>E373*D373</f>
        <v>0</v>
      </c>
      <c r="G373" s="71"/>
      <c r="H373" s="71"/>
      <c r="I373" s="71"/>
      <c r="J373" s="71"/>
      <c r="K373" s="71"/>
      <c r="L373" s="71"/>
      <c r="M373" s="71"/>
      <c r="N373" s="71"/>
      <c r="O373" s="71"/>
      <c r="P373" s="71"/>
      <c r="Q373" s="71"/>
      <c r="R373" s="71"/>
      <c r="S373" s="71"/>
      <c r="T373" s="71"/>
      <c r="U373" s="71"/>
      <c r="V373" s="71"/>
      <c r="W373" s="71"/>
      <c r="X373" s="71"/>
      <c r="Y373" s="71"/>
      <c r="Z373" s="71"/>
      <c r="AA373" s="71"/>
      <c r="AB373" s="71"/>
      <c r="AC373" s="71"/>
      <c r="AD373" s="71"/>
      <c r="AE373" s="71"/>
      <c r="AF373" s="71"/>
      <c r="AG373" s="71"/>
      <c r="AH373" s="71"/>
      <c r="AI373" s="71"/>
      <c r="AJ373" s="71"/>
      <c r="AK373" s="71"/>
      <c r="AL373" s="71"/>
      <c r="AM373" s="71"/>
      <c r="AN373" s="71"/>
      <c r="AO373" s="71"/>
      <c r="AP373" s="71"/>
      <c r="AQ373" s="71"/>
      <c r="AR373" s="71"/>
      <c r="AS373" s="71"/>
      <c r="AT373" s="71"/>
      <c r="AU373" s="71"/>
      <c r="AV373" s="71"/>
      <c r="AW373" s="71"/>
      <c r="AX373" s="71"/>
      <c r="AY373" s="71"/>
      <c r="AZ373" s="71"/>
      <c r="BA373" s="71"/>
      <c r="BB373" s="71"/>
      <c r="BC373" s="71"/>
      <c r="BD373" s="71"/>
      <c r="BE373" s="71"/>
      <c r="BF373" s="71"/>
    </row>
    <row r="374" spans="1:58" s="218" customFormat="1" ht="14.25" customHeight="1" x14ac:dyDescent="0.25">
      <c r="A374" s="198"/>
      <c r="B374" s="199"/>
      <c r="C374" s="213"/>
      <c r="D374" s="179"/>
      <c r="E374" s="177"/>
      <c r="F374" s="178"/>
      <c r="G374" s="71"/>
      <c r="H374" s="71"/>
      <c r="I374" s="71"/>
      <c r="J374" s="71"/>
      <c r="K374" s="71"/>
      <c r="L374" s="71"/>
      <c r="M374" s="71"/>
      <c r="N374" s="71"/>
      <c r="O374" s="71"/>
      <c r="P374" s="71"/>
      <c r="Q374" s="71"/>
      <c r="R374" s="71"/>
      <c r="S374" s="71"/>
      <c r="T374" s="71"/>
      <c r="U374" s="71"/>
      <c r="V374" s="71"/>
      <c r="W374" s="71"/>
      <c r="X374" s="71"/>
      <c r="Y374" s="71"/>
      <c r="Z374" s="71"/>
      <c r="AA374" s="71"/>
      <c r="AB374" s="71"/>
      <c r="AC374" s="71"/>
      <c r="AD374" s="71"/>
      <c r="AE374" s="71"/>
      <c r="AF374" s="71"/>
      <c r="AG374" s="71"/>
      <c r="AH374" s="71"/>
      <c r="AI374" s="71"/>
      <c r="AJ374" s="71"/>
      <c r="AK374" s="71"/>
      <c r="AL374" s="71"/>
      <c r="AM374" s="71"/>
      <c r="AN374" s="71"/>
      <c r="AO374" s="71"/>
      <c r="AP374" s="71"/>
      <c r="AQ374" s="71"/>
      <c r="AR374" s="71"/>
      <c r="AS374" s="71"/>
      <c r="AT374" s="71"/>
      <c r="AU374" s="71"/>
      <c r="AV374" s="71"/>
      <c r="AW374" s="71"/>
      <c r="AX374" s="71"/>
      <c r="AY374" s="71"/>
      <c r="AZ374" s="71"/>
      <c r="BA374" s="71"/>
      <c r="BB374" s="71"/>
      <c r="BC374" s="71"/>
      <c r="BD374" s="71"/>
      <c r="BE374" s="71"/>
      <c r="BF374" s="71"/>
    </row>
    <row r="375" spans="1:58" s="218" customFormat="1" ht="14.25" customHeight="1" x14ac:dyDescent="0.25">
      <c r="A375" s="198"/>
      <c r="B375" s="212" t="s">
        <v>130</v>
      </c>
      <c r="C375" s="200"/>
      <c r="D375" s="286"/>
      <c r="E375" s="201"/>
      <c r="F375" s="216"/>
      <c r="G375" s="71"/>
      <c r="H375" s="71"/>
      <c r="I375" s="71"/>
      <c r="J375" s="71"/>
      <c r="K375" s="71"/>
      <c r="L375" s="71"/>
      <c r="M375" s="71"/>
      <c r="N375" s="71"/>
      <c r="O375" s="71"/>
      <c r="P375" s="71"/>
      <c r="Q375" s="71"/>
      <c r="R375" s="71"/>
      <c r="S375" s="71"/>
      <c r="T375" s="71"/>
      <c r="U375" s="71"/>
      <c r="V375" s="71"/>
      <c r="W375" s="71"/>
      <c r="X375" s="71"/>
      <c r="Y375" s="71"/>
      <c r="Z375" s="71"/>
      <c r="AA375" s="71"/>
      <c r="AB375" s="71"/>
      <c r="AC375" s="71"/>
      <c r="AD375" s="71"/>
      <c r="AE375" s="71"/>
      <c r="AF375" s="71"/>
      <c r="AG375" s="71"/>
      <c r="AH375" s="71"/>
      <c r="AI375" s="71"/>
      <c r="AJ375" s="71"/>
      <c r="AK375" s="71"/>
      <c r="AL375" s="71"/>
      <c r="AM375" s="71"/>
      <c r="AN375" s="71"/>
      <c r="AO375" s="71"/>
      <c r="AP375" s="71"/>
      <c r="AQ375" s="71"/>
      <c r="AR375" s="71"/>
      <c r="AS375" s="71"/>
      <c r="AT375" s="71"/>
      <c r="AU375" s="71"/>
      <c r="AV375" s="71"/>
      <c r="AW375" s="71"/>
      <c r="AX375" s="71"/>
      <c r="AY375" s="71"/>
      <c r="AZ375" s="71"/>
      <c r="BA375" s="71"/>
      <c r="BB375" s="71"/>
      <c r="BC375" s="71"/>
      <c r="BD375" s="71"/>
      <c r="BE375" s="71"/>
      <c r="BF375" s="71"/>
    </row>
    <row r="376" spans="1:58" s="218" customFormat="1" ht="14.25" customHeight="1" x14ac:dyDescent="0.25">
      <c r="A376" s="198"/>
      <c r="B376" s="212"/>
      <c r="C376" s="200"/>
      <c r="D376" s="281"/>
      <c r="E376" s="196"/>
      <c r="F376" s="217"/>
      <c r="G376" s="71"/>
      <c r="H376" s="71"/>
      <c r="I376" s="71"/>
      <c r="J376" s="71"/>
      <c r="K376" s="71"/>
      <c r="L376" s="71"/>
      <c r="M376" s="71"/>
      <c r="N376" s="71"/>
      <c r="O376" s="71"/>
      <c r="P376" s="71"/>
      <c r="Q376" s="71"/>
      <c r="R376" s="71"/>
      <c r="S376" s="71"/>
      <c r="T376" s="71"/>
      <c r="U376" s="71"/>
      <c r="V376" s="71"/>
      <c r="W376" s="71"/>
      <c r="X376" s="71"/>
      <c r="Y376" s="71"/>
      <c r="Z376" s="71"/>
      <c r="AA376" s="71"/>
      <c r="AB376" s="71"/>
      <c r="AC376" s="71"/>
      <c r="AD376" s="71"/>
      <c r="AE376" s="71"/>
      <c r="AF376" s="71"/>
      <c r="AG376" s="71"/>
      <c r="AH376" s="71"/>
      <c r="AI376" s="71"/>
      <c r="AJ376" s="71"/>
      <c r="AK376" s="71"/>
      <c r="AL376" s="71"/>
      <c r="AM376" s="71"/>
      <c r="AN376" s="71"/>
      <c r="AO376" s="71"/>
      <c r="AP376" s="71"/>
      <c r="AQ376" s="71"/>
      <c r="AR376" s="71"/>
      <c r="AS376" s="71"/>
      <c r="AT376" s="71"/>
      <c r="AU376" s="71"/>
      <c r="AV376" s="71"/>
      <c r="AW376" s="71"/>
      <c r="AX376" s="71"/>
      <c r="AY376" s="71"/>
      <c r="AZ376" s="71"/>
      <c r="BA376" s="71"/>
      <c r="BB376" s="71"/>
      <c r="BC376" s="71"/>
      <c r="BD376" s="71"/>
      <c r="BE376" s="71"/>
      <c r="BF376" s="71"/>
    </row>
    <row r="377" spans="1:58" s="71" customFormat="1" ht="32.25" x14ac:dyDescent="0.25">
      <c r="A377" s="198">
        <v>7.09</v>
      </c>
      <c r="B377" s="199" t="s">
        <v>132</v>
      </c>
      <c r="C377" s="214" t="s">
        <v>7</v>
      </c>
      <c r="D377" s="287">
        <v>8</v>
      </c>
      <c r="E377" s="196"/>
      <c r="F377" s="217">
        <f>E377*D377</f>
        <v>0</v>
      </c>
    </row>
    <row r="378" spans="1:58" s="71" customFormat="1" ht="15" x14ac:dyDescent="0.25">
      <c r="A378" s="198"/>
      <c r="B378" s="212"/>
      <c r="C378" s="200"/>
      <c r="D378" s="287"/>
      <c r="E378" s="196"/>
      <c r="F378" s="217"/>
    </row>
    <row r="379" spans="1:58" s="71" customFormat="1" ht="30" x14ac:dyDescent="0.25">
      <c r="A379" s="198">
        <v>7.1</v>
      </c>
      <c r="B379" s="199" t="s">
        <v>131</v>
      </c>
      <c r="C379" s="214" t="s">
        <v>7</v>
      </c>
      <c r="D379" s="286">
        <v>8</v>
      </c>
      <c r="E379" s="196"/>
      <c r="F379" s="217">
        <f>E379*D379</f>
        <v>0</v>
      </c>
    </row>
    <row r="380" spans="1:58" s="223" customFormat="1" ht="15" x14ac:dyDescent="0.25">
      <c r="A380" s="224"/>
      <c r="B380" s="225"/>
      <c r="C380" s="226"/>
      <c r="D380" s="179"/>
      <c r="E380" s="177"/>
      <c r="F380" s="217"/>
      <c r="G380" s="71"/>
      <c r="H380" s="71"/>
      <c r="I380" s="71"/>
      <c r="J380" s="71"/>
      <c r="K380" s="71"/>
      <c r="L380" s="71"/>
      <c r="M380" s="71"/>
      <c r="N380" s="71"/>
      <c r="O380" s="71"/>
      <c r="P380" s="71"/>
      <c r="Q380" s="71"/>
      <c r="R380" s="71"/>
      <c r="S380" s="71"/>
      <c r="T380" s="71"/>
      <c r="U380" s="71"/>
      <c r="V380" s="71"/>
      <c r="W380" s="71"/>
      <c r="X380" s="71"/>
      <c r="Y380" s="71"/>
      <c r="Z380" s="71"/>
      <c r="AA380" s="71"/>
      <c r="AB380" s="71"/>
      <c r="AC380" s="71"/>
      <c r="AD380" s="71"/>
      <c r="AE380" s="71"/>
      <c r="AF380" s="71"/>
      <c r="AG380" s="71"/>
      <c r="AH380" s="71"/>
      <c r="AI380" s="71"/>
      <c r="AJ380" s="71"/>
      <c r="AK380" s="71"/>
      <c r="AL380" s="71"/>
      <c r="AM380" s="71"/>
      <c r="AN380" s="71"/>
      <c r="AO380" s="71"/>
      <c r="AP380" s="71"/>
      <c r="AQ380" s="71"/>
      <c r="AR380" s="71"/>
      <c r="AS380" s="71"/>
      <c r="AT380" s="71"/>
      <c r="AU380" s="71"/>
      <c r="AV380" s="71"/>
      <c r="AW380" s="71"/>
      <c r="AX380" s="71"/>
      <c r="AY380" s="71"/>
      <c r="AZ380" s="71"/>
      <c r="BA380" s="71"/>
      <c r="BB380" s="71"/>
      <c r="BC380" s="71"/>
      <c r="BD380" s="71"/>
      <c r="BE380" s="71"/>
      <c r="BF380" s="71"/>
    </row>
    <row r="381" spans="1:58" s="223" customFormat="1" ht="30" x14ac:dyDescent="0.25">
      <c r="A381" s="224">
        <v>7.11</v>
      </c>
      <c r="B381" s="225" t="s">
        <v>143</v>
      </c>
      <c r="C381" s="226" t="s">
        <v>18</v>
      </c>
      <c r="D381" s="179">
        <v>1</v>
      </c>
      <c r="E381" s="177"/>
      <c r="F381" s="217">
        <f t="shared" ref="F381" si="15">E381*D381</f>
        <v>0</v>
      </c>
      <c r="G381" s="71"/>
      <c r="H381" s="71"/>
      <c r="I381" s="71"/>
      <c r="J381" s="71"/>
      <c r="K381" s="71"/>
      <c r="L381" s="71"/>
      <c r="M381" s="71"/>
      <c r="N381" s="71"/>
      <c r="O381" s="71"/>
      <c r="P381" s="71"/>
      <c r="Q381" s="71"/>
      <c r="R381" s="71"/>
      <c r="S381" s="71"/>
      <c r="T381" s="71"/>
      <c r="U381" s="71"/>
      <c r="V381" s="71"/>
      <c r="W381" s="71"/>
      <c r="X381" s="71"/>
      <c r="Y381" s="71"/>
      <c r="Z381" s="71"/>
      <c r="AA381" s="71"/>
      <c r="AB381" s="71"/>
      <c r="AC381" s="71"/>
      <c r="AD381" s="71"/>
      <c r="AE381" s="71"/>
      <c r="AF381" s="71"/>
      <c r="AG381" s="71"/>
      <c r="AH381" s="71"/>
      <c r="AI381" s="71"/>
      <c r="AJ381" s="71"/>
      <c r="AK381" s="71"/>
      <c r="AL381" s="71"/>
      <c r="AM381" s="71"/>
      <c r="AN381" s="71"/>
      <c r="AO381" s="71"/>
      <c r="AP381" s="71"/>
      <c r="AQ381" s="71"/>
      <c r="AR381" s="71"/>
      <c r="AS381" s="71"/>
      <c r="AT381" s="71"/>
      <c r="AU381" s="71"/>
      <c r="AV381" s="71"/>
      <c r="AW381" s="71"/>
      <c r="AX381" s="71"/>
      <c r="AY381" s="71"/>
      <c r="AZ381" s="71"/>
      <c r="BA381" s="71"/>
      <c r="BB381" s="71"/>
      <c r="BC381" s="71"/>
      <c r="BD381" s="71"/>
      <c r="BE381" s="71"/>
      <c r="BF381" s="71"/>
    </row>
    <row r="382" spans="1:58" s="223" customFormat="1" ht="15" x14ac:dyDescent="0.25">
      <c r="A382" s="224"/>
      <c r="B382" s="225"/>
      <c r="C382" s="226"/>
      <c r="D382" s="179"/>
      <c r="E382" s="177"/>
      <c r="F382" s="196"/>
      <c r="G382" s="334"/>
      <c r="H382" s="334"/>
      <c r="I382" s="71"/>
      <c r="J382" s="71"/>
      <c r="K382" s="71"/>
      <c r="L382" s="71"/>
      <c r="M382" s="71"/>
      <c r="N382" s="71"/>
      <c r="O382" s="71"/>
      <c r="P382" s="71"/>
      <c r="Q382" s="71"/>
      <c r="R382" s="71"/>
      <c r="S382" s="71"/>
      <c r="T382" s="71"/>
      <c r="U382" s="71"/>
      <c r="V382" s="71"/>
      <c r="W382" s="71"/>
      <c r="X382" s="71"/>
      <c r="Y382" s="71"/>
      <c r="Z382" s="71"/>
      <c r="AA382" s="71"/>
      <c r="AB382" s="71"/>
      <c r="AC382" s="71"/>
      <c r="AD382" s="71"/>
      <c r="AE382" s="71"/>
      <c r="AF382" s="71"/>
      <c r="AG382" s="71"/>
      <c r="AH382" s="71"/>
      <c r="AI382" s="71"/>
      <c r="AJ382" s="71"/>
      <c r="AK382" s="71"/>
      <c r="AL382" s="71"/>
      <c r="AM382" s="71"/>
      <c r="AN382" s="71"/>
      <c r="AO382" s="71"/>
      <c r="AP382" s="71"/>
      <c r="AQ382" s="71"/>
      <c r="AR382" s="71"/>
      <c r="AS382" s="71"/>
      <c r="AT382" s="71"/>
      <c r="AU382" s="71"/>
      <c r="AV382" s="71"/>
      <c r="AW382" s="71"/>
      <c r="AX382" s="71"/>
      <c r="AY382" s="71"/>
      <c r="AZ382" s="71"/>
      <c r="BA382" s="71"/>
      <c r="BB382" s="71"/>
      <c r="BC382" s="71"/>
      <c r="BD382" s="71"/>
      <c r="BE382" s="71"/>
      <c r="BF382" s="71"/>
    </row>
    <row r="383" spans="1:58" customFormat="1" x14ac:dyDescent="0.25">
      <c r="A383" s="320"/>
      <c r="B383" s="321" t="s">
        <v>167</v>
      </c>
      <c r="C383" s="322"/>
      <c r="D383" s="323"/>
      <c r="E383" s="324"/>
      <c r="F383" s="333"/>
      <c r="G383" s="335"/>
      <c r="H383" s="336"/>
    </row>
    <row r="384" spans="1:58" customFormat="1" x14ac:dyDescent="0.25">
      <c r="A384" s="320"/>
      <c r="B384" s="325" t="s">
        <v>168</v>
      </c>
      <c r="C384" s="322"/>
      <c r="D384" s="323"/>
      <c r="E384" s="324"/>
      <c r="F384" s="333"/>
      <c r="G384" s="335"/>
      <c r="H384" s="336"/>
    </row>
    <row r="385" spans="1:8" customFormat="1" x14ac:dyDescent="0.25">
      <c r="A385" s="320"/>
      <c r="B385" s="325"/>
      <c r="C385" s="322"/>
      <c r="D385" s="323"/>
      <c r="E385" s="324"/>
      <c r="F385" s="333"/>
      <c r="G385" s="335"/>
      <c r="H385" s="336"/>
    </row>
    <row r="386" spans="1:8" s="345" customFormat="1" ht="57" x14ac:dyDescent="0.25">
      <c r="A386" s="338">
        <v>10.01</v>
      </c>
      <c r="B386" s="339" t="s">
        <v>177</v>
      </c>
      <c r="C386" s="340" t="s">
        <v>7</v>
      </c>
      <c r="D386" s="341">
        <v>4</v>
      </c>
      <c r="E386" s="341"/>
      <c r="F386" s="342">
        <f>D386*E386</f>
        <v>0</v>
      </c>
      <c r="G386" s="343"/>
      <c r="H386" s="344"/>
    </row>
    <row r="387" spans="1:8" customFormat="1" x14ac:dyDescent="0.25">
      <c r="A387" s="326"/>
      <c r="B387" s="327"/>
      <c r="C387" s="328"/>
      <c r="D387" s="324"/>
      <c r="E387" s="324"/>
      <c r="F387" s="333">
        <f t="shared" ref="F387:F402" si="16">D387*E387</f>
        <v>0</v>
      </c>
      <c r="G387" s="335"/>
      <c r="H387" s="336"/>
    </row>
    <row r="388" spans="1:8" customFormat="1" ht="42.75" x14ac:dyDescent="0.25">
      <c r="A388" s="320">
        <v>10.02</v>
      </c>
      <c r="B388" s="327" t="s">
        <v>169</v>
      </c>
      <c r="C388" s="322" t="s">
        <v>7</v>
      </c>
      <c r="D388" s="323">
        <v>1</v>
      </c>
      <c r="E388" s="324"/>
      <c r="F388" s="333">
        <f t="shared" si="16"/>
        <v>0</v>
      </c>
      <c r="G388" s="335"/>
      <c r="H388" s="336"/>
    </row>
    <row r="389" spans="1:8" customFormat="1" x14ac:dyDescent="0.25">
      <c r="A389" s="320"/>
      <c r="B389" s="327"/>
      <c r="C389" s="322"/>
      <c r="D389" s="323"/>
      <c r="E389" s="324"/>
      <c r="F389" s="333">
        <f t="shared" si="16"/>
        <v>0</v>
      </c>
      <c r="G389" s="335"/>
      <c r="H389" s="336"/>
    </row>
    <row r="390" spans="1:8" customFormat="1" x14ac:dyDescent="0.25">
      <c r="A390" s="320">
        <v>10.029999999999999</v>
      </c>
      <c r="B390" s="327" t="s">
        <v>170</v>
      </c>
      <c r="C390" s="322" t="s">
        <v>7</v>
      </c>
      <c r="D390" s="323">
        <v>1</v>
      </c>
      <c r="E390" s="324"/>
      <c r="F390" s="333">
        <f t="shared" si="16"/>
        <v>0</v>
      </c>
      <c r="G390" s="335"/>
      <c r="H390" s="336"/>
    </row>
    <row r="391" spans="1:8" customFormat="1" x14ac:dyDescent="0.25">
      <c r="A391" s="320"/>
      <c r="B391" s="327"/>
      <c r="C391" s="322"/>
      <c r="D391" s="323"/>
      <c r="E391" s="324"/>
      <c r="F391" s="333">
        <f t="shared" si="16"/>
        <v>0</v>
      </c>
      <c r="G391" s="335"/>
      <c r="H391" s="336"/>
    </row>
    <row r="392" spans="1:8" customFormat="1" ht="42.75" x14ac:dyDescent="0.25">
      <c r="A392" s="320">
        <v>10.039999999999999</v>
      </c>
      <c r="B392" s="327" t="s">
        <v>171</v>
      </c>
      <c r="C392" s="322" t="s">
        <v>7</v>
      </c>
      <c r="D392" s="323">
        <v>1</v>
      </c>
      <c r="E392" s="329"/>
      <c r="F392" s="333">
        <f t="shared" si="16"/>
        <v>0</v>
      </c>
      <c r="G392" s="337"/>
      <c r="H392" s="336"/>
    </row>
    <row r="393" spans="1:8" customFormat="1" x14ac:dyDescent="0.25">
      <c r="A393" s="320"/>
      <c r="B393" s="330"/>
      <c r="C393" s="322"/>
      <c r="D393" s="323"/>
      <c r="E393" s="329"/>
      <c r="F393" s="333">
        <f t="shared" si="16"/>
        <v>0</v>
      </c>
      <c r="G393" s="337"/>
      <c r="H393" s="336"/>
    </row>
    <row r="394" spans="1:8" customFormat="1" ht="28.5" x14ac:dyDescent="0.25">
      <c r="A394" s="320">
        <v>10.050000000000001</v>
      </c>
      <c r="B394" s="327" t="s">
        <v>172</v>
      </c>
      <c r="C394" s="322" t="s">
        <v>7</v>
      </c>
      <c r="D394" s="323">
        <v>1</v>
      </c>
      <c r="E394" s="329"/>
      <c r="F394" s="333">
        <f t="shared" si="16"/>
        <v>0</v>
      </c>
      <c r="G394" s="337"/>
      <c r="H394" s="336"/>
    </row>
    <row r="395" spans="1:8" customFormat="1" x14ac:dyDescent="0.25">
      <c r="A395" s="320"/>
      <c r="B395" s="330"/>
      <c r="C395" s="322"/>
      <c r="D395" s="323"/>
      <c r="E395" s="329"/>
      <c r="F395" s="333">
        <f t="shared" si="16"/>
        <v>0</v>
      </c>
      <c r="G395" s="337"/>
      <c r="H395" s="336"/>
    </row>
    <row r="396" spans="1:8" customFormat="1" ht="42.75" x14ac:dyDescent="0.25">
      <c r="A396" s="320">
        <v>10.06</v>
      </c>
      <c r="B396" s="327" t="s">
        <v>173</v>
      </c>
      <c r="C396" s="322" t="s">
        <v>7</v>
      </c>
      <c r="D396" s="323">
        <v>2</v>
      </c>
      <c r="E396" s="329"/>
      <c r="F396" s="333">
        <f t="shared" si="16"/>
        <v>0</v>
      </c>
      <c r="G396" s="337"/>
      <c r="H396" s="336"/>
    </row>
    <row r="397" spans="1:8" customFormat="1" x14ac:dyDescent="0.25">
      <c r="A397" s="320"/>
      <c r="B397" s="327"/>
      <c r="C397" s="322"/>
      <c r="D397" s="323"/>
      <c r="E397" s="324"/>
      <c r="F397" s="333">
        <f t="shared" si="16"/>
        <v>0</v>
      </c>
      <c r="G397" s="335"/>
      <c r="H397" s="336"/>
    </row>
    <row r="398" spans="1:8" customFormat="1" ht="28.5" x14ac:dyDescent="0.25">
      <c r="A398" s="320">
        <v>10.07</v>
      </c>
      <c r="B398" s="327" t="s">
        <v>174</v>
      </c>
      <c r="C398" s="322" t="s">
        <v>18</v>
      </c>
      <c r="D398" s="323">
        <v>1</v>
      </c>
      <c r="E398" s="324"/>
      <c r="F398" s="333">
        <f t="shared" si="16"/>
        <v>0</v>
      </c>
      <c r="G398" s="335"/>
      <c r="H398" s="336"/>
    </row>
    <row r="399" spans="1:8" customFormat="1" x14ac:dyDescent="0.25">
      <c r="A399" s="320"/>
      <c r="B399" s="327"/>
      <c r="C399" s="322"/>
      <c r="D399" s="323"/>
      <c r="E399" s="324"/>
      <c r="F399" s="333">
        <f t="shared" si="16"/>
        <v>0</v>
      </c>
      <c r="G399" s="335"/>
      <c r="H399" s="336"/>
    </row>
    <row r="400" spans="1:8" customFormat="1" ht="30" x14ac:dyDescent="0.25">
      <c r="A400" s="320">
        <v>10.08</v>
      </c>
      <c r="B400" s="327" t="s">
        <v>175</v>
      </c>
      <c r="C400" s="331" t="s">
        <v>18</v>
      </c>
      <c r="D400" s="332">
        <v>1</v>
      </c>
      <c r="E400" s="324"/>
      <c r="F400" s="333">
        <f t="shared" si="16"/>
        <v>0</v>
      </c>
      <c r="G400" s="335"/>
      <c r="H400" s="336"/>
    </row>
    <row r="401" spans="1:58" customFormat="1" x14ac:dyDescent="0.25">
      <c r="A401" s="320"/>
      <c r="B401" s="327"/>
      <c r="C401" s="331"/>
      <c r="D401" s="332"/>
      <c r="E401" s="324"/>
      <c r="F401" s="333">
        <f t="shared" si="16"/>
        <v>0</v>
      </c>
      <c r="G401" s="335"/>
      <c r="H401" s="336"/>
    </row>
    <row r="402" spans="1:58" s="353" customFormat="1" ht="58.5" x14ac:dyDescent="0.25">
      <c r="A402" s="346">
        <v>10.09</v>
      </c>
      <c r="B402" s="327" t="s">
        <v>176</v>
      </c>
      <c r="C402" s="347" t="s">
        <v>5</v>
      </c>
      <c r="D402" s="348">
        <v>15</v>
      </c>
      <c r="E402" s="349"/>
      <c r="F402" s="350">
        <f t="shared" si="16"/>
        <v>0</v>
      </c>
      <c r="G402" s="351"/>
      <c r="H402" s="352"/>
    </row>
    <row r="403" spans="1:58" s="223" customFormat="1" ht="15" x14ac:dyDescent="0.25">
      <c r="A403" s="224"/>
      <c r="B403" s="225"/>
      <c r="C403" s="226"/>
      <c r="D403" s="179"/>
      <c r="E403" s="177"/>
      <c r="F403" s="196"/>
      <c r="G403" s="334"/>
      <c r="H403" s="334"/>
      <c r="I403" s="71"/>
      <c r="J403" s="71"/>
      <c r="K403" s="71"/>
      <c r="L403" s="71"/>
      <c r="M403" s="71"/>
      <c r="N403" s="71"/>
      <c r="O403" s="71"/>
      <c r="P403" s="71"/>
      <c r="Q403" s="71"/>
      <c r="R403" s="71"/>
      <c r="S403" s="71"/>
      <c r="T403" s="71"/>
      <c r="U403" s="71"/>
      <c r="V403" s="71"/>
      <c r="W403" s="71"/>
      <c r="X403" s="71"/>
      <c r="Y403" s="71"/>
      <c r="Z403" s="71"/>
      <c r="AA403" s="71"/>
      <c r="AB403" s="71"/>
      <c r="AC403" s="71"/>
      <c r="AD403" s="71"/>
      <c r="AE403" s="71"/>
      <c r="AF403" s="71"/>
      <c r="AG403" s="71"/>
      <c r="AH403" s="71"/>
      <c r="AI403" s="71"/>
      <c r="AJ403" s="71"/>
      <c r="AK403" s="71"/>
      <c r="AL403" s="71"/>
      <c r="AM403" s="71"/>
      <c r="AN403" s="71"/>
      <c r="AO403" s="71"/>
      <c r="AP403" s="71"/>
      <c r="AQ403" s="71"/>
      <c r="AR403" s="71"/>
      <c r="AS403" s="71"/>
      <c r="AT403" s="71"/>
      <c r="AU403" s="71"/>
      <c r="AV403" s="71"/>
      <c r="AW403" s="71"/>
      <c r="AX403" s="71"/>
      <c r="AY403" s="71"/>
      <c r="AZ403" s="71"/>
      <c r="BA403" s="71"/>
      <c r="BB403" s="71"/>
      <c r="BC403" s="71"/>
      <c r="BD403" s="71"/>
      <c r="BE403" s="71"/>
      <c r="BF403" s="71"/>
    </row>
    <row r="404" spans="1:58" s="223" customFormat="1" ht="15" x14ac:dyDescent="0.25">
      <c r="A404" s="224"/>
      <c r="B404" s="225"/>
      <c r="C404" s="226"/>
      <c r="D404" s="179"/>
      <c r="E404" s="177"/>
      <c r="F404" s="178"/>
      <c r="G404" s="71"/>
      <c r="H404" s="71"/>
      <c r="I404" s="71"/>
      <c r="J404" s="71"/>
      <c r="K404" s="71"/>
      <c r="L404" s="71"/>
      <c r="M404" s="71"/>
      <c r="N404" s="71"/>
      <c r="O404" s="71"/>
      <c r="P404" s="71"/>
      <c r="Q404" s="71"/>
      <c r="R404" s="71"/>
      <c r="S404" s="71"/>
      <c r="T404" s="71"/>
      <c r="U404" s="71"/>
      <c r="V404" s="71"/>
      <c r="W404" s="71"/>
      <c r="X404" s="71"/>
      <c r="Y404" s="71"/>
      <c r="Z404" s="71"/>
      <c r="AA404" s="71"/>
      <c r="AB404" s="71"/>
      <c r="AC404" s="71"/>
      <c r="AD404" s="71"/>
      <c r="AE404" s="71"/>
      <c r="AF404" s="71"/>
      <c r="AG404" s="71"/>
      <c r="AH404" s="71"/>
      <c r="AI404" s="71"/>
      <c r="AJ404" s="71"/>
      <c r="AK404" s="71"/>
      <c r="AL404" s="71"/>
      <c r="AM404" s="71"/>
      <c r="AN404" s="71"/>
      <c r="AO404" s="71"/>
      <c r="AP404" s="71"/>
      <c r="AQ404" s="71"/>
      <c r="AR404" s="71"/>
      <c r="AS404" s="71"/>
      <c r="AT404" s="71"/>
      <c r="AU404" s="71"/>
      <c r="AV404" s="71"/>
      <c r="AW404" s="71"/>
      <c r="AX404" s="71"/>
      <c r="AY404" s="71"/>
      <c r="AZ404" s="71"/>
      <c r="BA404" s="71"/>
      <c r="BB404" s="71"/>
      <c r="BC404" s="71"/>
      <c r="BD404" s="71"/>
      <c r="BE404" s="71"/>
      <c r="BF404" s="71"/>
    </row>
    <row r="405" spans="1:58" s="223" customFormat="1" thickBot="1" x14ac:dyDescent="0.3">
      <c r="A405" s="224"/>
      <c r="B405" s="225"/>
      <c r="C405" s="226"/>
      <c r="D405" s="179"/>
      <c r="E405" s="177"/>
      <c r="F405" s="178"/>
      <c r="G405" s="71"/>
      <c r="H405" s="71"/>
      <c r="I405" s="71"/>
      <c r="J405" s="71"/>
      <c r="K405" s="71"/>
      <c r="L405" s="71"/>
      <c r="M405" s="71"/>
      <c r="N405" s="71"/>
      <c r="O405" s="71"/>
      <c r="P405" s="71"/>
      <c r="Q405" s="71"/>
      <c r="R405" s="71"/>
      <c r="S405" s="71"/>
      <c r="T405" s="71"/>
      <c r="U405" s="71"/>
      <c r="V405" s="71"/>
      <c r="W405" s="71"/>
      <c r="X405" s="71"/>
      <c r="Y405" s="71"/>
      <c r="Z405" s="71"/>
      <c r="AA405" s="71"/>
      <c r="AB405" s="71"/>
      <c r="AC405" s="71"/>
      <c r="AD405" s="71"/>
      <c r="AE405" s="71"/>
      <c r="AF405" s="71"/>
      <c r="AG405" s="71"/>
      <c r="AH405" s="71"/>
      <c r="AI405" s="71"/>
      <c r="AJ405" s="71"/>
      <c r="AK405" s="71"/>
      <c r="AL405" s="71"/>
      <c r="AM405" s="71"/>
      <c r="AN405" s="71"/>
      <c r="AO405" s="71"/>
      <c r="AP405" s="71"/>
      <c r="AQ405" s="71"/>
      <c r="AR405" s="71"/>
      <c r="AS405" s="71"/>
      <c r="AT405" s="71"/>
      <c r="AU405" s="71"/>
      <c r="AV405" s="71"/>
      <c r="AW405" s="71"/>
      <c r="AX405" s="71"/>
      <c r="AY405" s="71"/>
      <c r="AZ405" s="71"/>
      <c r="BA405" s="71"/>
      <c r="BB405" s="71"/>
      <c r="BC405" s="71"/>
      <c r="BD405" s="71"/>
      <c r="BE405" s="71"/>
      <c r="BF405" s="71"/>
    </row>
    <row r="406" spans="1:58" s="223" customFormat="1" ht="30.75" thickBot="1" x14ac:dyDescent="0.3">
      <c r="A406" s="227"/>
      <c r="B406" s="228" t="s">
        <v>142</v>
      </c>
      <c r="C406" s="197"/>
      <c r="D406" s="288"/>
      <c r="E406" s="229"/>
      <c r="F406" s="230">
        <f>SUM(F357:F404)</f>
        <v>0</v>
      </c>
      <c r="G406" s="71"/>
      <c r="H406" s="71"/>
      <c r="I406" s="71"/>
      <c r="J406" s="71"/>
      <c r="K406" s="71"/>
      <c r="L406" s="71"/>
      <c r="M406" s="71"/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  <c r="AA406" s="71"/>
      <c r="AB406" s="71"/>
      <c r="AC406" s="71"/>
      <c r="AD406" s="71"/>
      <c r="AE406" s="71"/>
      <c r="AF406" s="71"/>
      <c r="AG406" s="71"/>
      <c r="AH406" s="71"/>
      <c r="AI406" s="71"/>
      <c r="AJ406" s="71"/>
      <c r="AK406" s="71"/>
      <c r="AL406" s="71"/>
      <c r="AM406" s="71"/>
      <c r="AN406" s="71"/>
      <c r="AO406" s="71"/>
      <c r="AP406" s="71"/>
      <c r="AQ406" s="71"/>
      <c r="AR406" s="71"/>
      <c r="AS406" s="71"/>
      <c r="AT406" s="71"/>
      <c r="AU406" s="71"/>
      <c r="AV406" s="71"/>
      <c r="AW406" s="71"/>
      <c r="AX406" s="71"/>
      <c r="AY406" s="71"/>
      <c r="AZ406" s="71"/>
      <c r="BA406" s="71"/>
      <c r="BB406" s="71"/>
      <c r="BC406" s="71"/>
      <c r="BD406" s="71"/>
      <c r="BE406" s="71"/>
      <c r="BF406" s="71"/>
    </row>
  </sheetData>
  <mergeCells count="32">
    <mergeCell ref="A1:F1"/>
    <mergeCell ref="F119:F120"/>
    <mergeCell ref="A224:A225"/>
    <mergeCell ref="B224:B225"/>
    <mergeCell ref="C224:C225"/>
    <mergeCell ref="D224:D225"/>
    <mergeCell ref="E224:E225"/>
    <mergeCell ref="F224:F225"/>
    <mergeCell ref="A119:A120"/>
    <mergeCell ref="B119:B120"/>
    <mergeCell ref="C119:C120"/>
    <mergeCell ref="D119:D120"/>
    <mergeCell ref="E119:E120"/>
    <mergeCell ref="A162:A163"/>
    <mergeCell ref="B162:B163"/>
    <mergeCell ref="C162:C163"/>
    <mergeCell ref="D162:D163"/>
    <mergeCell ref="E269:E270"/>
    <mergeCell ref="F269:F270"/>
    <mergeCell ref="E162:E163"/>
    <mergeCell ref="F162:F163"/>
    <mergeCell ref="F307:F308"/>
    <mergeCell ref="A269:A270"/>
    <mergeCell ref="B269:B270"/>
    <mergeCell ref="C269:C270"/>
    <mergeCell ref="D269:D270"/>
    <mergeCell ref="B306:E306"/>
    <mergeCell ref="A307:A308"/>
    <mergeCell ref="B307:B308"/>
    <mergeCell ref="C307:C308"/>
    <mergeCell ref="D307:D308"/>
    <mergeCell ref="E307:E308"/>
  </mergeCells>
  <pageMargins left="0.7" right="0.7" top="0.75" bottom="0.75" header="0.3" footer="0.3"/>
  <pageSetup scale="72" fitToHeight="8" orientation="portrait" r:id="rId1"/>
  <headerFooter>
    <oddFooter>&amp;LBY OCO&amp;CPage &amp;P of &amp;N</oddFooter>
  </headerFooter>
  <rowBreaks count="6" manualBreakCount="6">
    <brk id="95" max="5" man="1"/>
    <brk id="118" max="5" man="1"/>
    <brk id="161" max="5" man="1"/>
    <brk id="223" max="5" man="1"/>
    <brk id="268" max="5" man="1"/>
    <brk id="306" max="5" man="1"/>
  </rowBreaks>
  <colBreaks count="1" manualBreakCount="1">
    <brk id="6" max="1048575" man="1"/>
  </colBreaks>
  <ignoredErrors>
    <ignoredError sqref="F381 F379 F377 F37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ACCOMMODATION IMVEPI</vt:lpstr>
      <vt:lpstr>'ACCOMMODATION IMVEPI'!Print_Area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OKD</dc:creator>
  <cp:lastModifiedBy>Tobias TA. Anyanzo</cp:lastModifiedBy>
  <cp:lastPrinted>2022-03-31T06:58:18Z</cp:lastPrinted>
  <dcterms:created xsi:type="dcterms:W3CDTF">2019-01-10T02:47:56Z</dcterms:created>
  <dcterms:modified xsi:type="dcterms:W3CDTF">2022-04-07T15:47:59Z</dcterms:modified>
</cp:coreProperties>
</file>